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0" windowWidth="10460" windowHeight="7900" firstSheet="2" activeTab="4"/>
  </bookViews>
  <sheets>
    <sheet name="INSTRUCTIONS" sheetId="5" r:id="rId1"/>
    <sheet name=" DATA BASE" sheetId="2" r:id="rId2"/>
    <sheet name="GPF Calculation" sheetId="1" r:id="rId3"/>
    <sheet name="GPF BROADSHEET" sheetId="3" r:id="rId4"/>
    <sheet name="GPF SLIP" sheetId="4" r:id="rId5"/>
  </sheets>
  <definedNames>
    <definedName name="Designation">' DATA BASE'!$D$6:$D$6</definedName>
    <definedName name="FatherHusbandName">' DATA BASE'!$C$6:$C$6</definedName>
    <definedName name="GPFAccountNo.">' DATA BASE'!$E$6:$E$6</definedName>
    <definedName name="Nameofemployee">' DATA BASE'!$B$6:$B$6</definedName>
    <definedName name="NatureodDeduction">' DATA BASE'!#REF!</definedName>
    <definedName name="No." localSheetId="1">' DATA BASE'!$A$6:$A$105</definedName>
    <definedName name="OldBalance">' DATA BASE'!$F$6:$F$6</definedName>
    <definedName name="_xlnm.Print_Area" localSheetId="2">'GPF Calculation'!$A$1:$H$39</definedName>
    <definedName name="S.No.">' DATA BASE'!$A$6:$A$105</definedName>
    <definedName name="Sr.No." localSheetId="1">' DATA BASE'!$A$6:$A$105</definedName>
    <definedName name="Sr.No.">' DATA BASE'!$A$6:$A$6</definedName>
  </definedNames>
  <calcPr calcId="125725" iterate="1"/>
</workbook>
</file>

<file path=xl/calcChain.xml><?xml version="1.0" encoding="utf-8"?>
<calcChain xmlns="http://schemas.openxmlformats.org/spreadsheetml/2006/main">
  <c r="H15" i="1"/>
  <c r="B7" l="1"/>
  <c r="A5" i="4"/>
  <c r="A4"/>
  <c r="B3"/>
  <c r="A3"/>
  <c r="I333" i="3"/>
  <c r="J333"/>
  <c r="K333"/>
  <c r="L333"/>
  <c r="M333"/>
  <c r="N333"/>
  <c r="O333"/>
  <c r="P333"/>
  <c r="Q333"/>
  <c r="R333"/>
  <c r="S333"/>
  <c r="I334"/>
  <c r="J334"/>
  <c r="K334"/>
  <c r="L334"/>
  <c r="M334"/>
  <c r="N334"/>
  <c r="O334"/>
  <c r="P334"/>
  <c r="Q334"/>
  <c r="R334"/>
  <c r="S334"/>
  <c r="I335"/>
  <c r="J335"/>
  <c r="K335"/>
  <c r="L335"/>
  <c r="M335"/>
  <c r="N335"/>
  <c r="O335"/>
  <c r="P335"/>
  <c r="Q335"/>
  <c r="R335"/>
  <c r="S335"/>
  <c r="I336"/>
  <c r="J336"/>
  <c r="K336"/>
  <c r="L336"/>
  <c r="M336"/>
  <c r="N336"/>
  <c r="O336"/>
  <c r="P336"/>
  <c r="Q336"/>
  <c r="R336"/>
  <c r="S336"/>
  <c r="I337"/>
  <c r="J337"/>
  <c r="K337"/>
  <c r="L337"/>
  <c r="M337"/>
  <c r="N337"/>
  <c r="O337"/>
  <c r="P337"/>
  <c r="Q337"/>
  <c r="R337"/>
  <c r="S337"/>
  <c r="I338"/>
  <c r="J338"/>
  <c r="K338"/>
  <c r="L338"/>
  <c r="M338"/>
  <c r="N338"/>
  <c r="O338"/>
  <c r="P338"/>
  <c r="Q338"/>
  <c r="R338"/>
  <c r="S338"/>
  <c r="I339"/>
  <c r="J339"/>
  <c r="K339"/>
  <c r="L339"/>
  <c r="M339"/>
  <c r="N339"/>
  <c r="O339"/>
  <c r="P339"/>
  <c r="Q339"/>
  <c r="R339"/>
  <c r="S339"/>
  <c r="I340"/>
  <c r="J340"/>
  <c r="K340"/>
  <c r="L340"/>
  <c r="M340"/>
  <c r="N340"/>
  <c r="O340"/>
  <c r="P340"/>
  <c r="Q340"/>
  <c r="R340"/>
  <c r="S340"/>
  <c r="I341"/>
  <c r="J341"/>
  <c r="K341"/>
  <c r="L341"/>
  <c r="M341"/>
  <c r="N341"/>
  <c r="O341"/>
  <c r="P341"/>
  <c r="Q341"/>
  <c r="R341"/>
  <c r="S341"/>
  <c r="I342"/>
  <c r="J342"/>
  <c r="K342"/>
  <c r="L342"/>
  <c r="M342"/>
  <c r="N342"/>
  <c r="O342"/>
  <c r="P342"/>
  <c r="Q342"/>
  <c r="R342"/>
  <c r="S342"/>
  <c r="I343"/>
  <c r="J343"/>
  <c r="K343"/>
  <c r="L343"/>
  <c r="M343"/>
  <c r="N343"/>
  <c r="O343"/>
  <c r="P343"/>
  <c r="Q343"/>
  <c r="R343"/>
  <c r="S343"/>
  <c r="I344"/>
  <c r="J344"/>
  <c r="K344"/>
  <c r="L344"/>
  <c r="M344"/>
  <c r="N344"/>
  <c r="O344"/>
  <c r="P344"/>
  <c r="Q344"/>
  <c r="R344"/>
  <c r="S344"/>
  <c r="I345"/>
  <c r="J345"/>
  <c r="K345"/>
  <c r="L345"/>
  <c r="M345"/>
  <c r="N345"/>
  <c r="O345"/>
  <c r="P345"/>
  <c r="Q345"/>
  <c r="R345"/>
  <c r="S345"/>
  <c r="I346"/>
  <c r="J346"/>
  <c r="K346"/>
  <c r="L346"/>
  <c r="M346"/>
  <c r="N346"/>
  <c r="O346"/>
  <c r="P346"/>
  <c r="Q346"/>
  <c r="R346"/>
  <c r="S346"/>
  <c r="I347"/>
  <c r="J347"/>
  <c r="K347"/>
  <c r="L347"/>
  <c r="M347"/>
  <c r="N347"/>
  <c r="O347"/>
  <c r="P347"/>
  <c r="Q347"/>
  <c r="R347"/>
  <c r="S347"/>
  <c r="I348"/>
  <c r="J348"/>
  <c r="K348"/>
  <c r="L348"/>
  <c r="M348"/>
  <c r="N348"/>
  <c r="O348"/>
  <c r="P348"/>
  <c r="Q348"/>
  <c r="R348"/>
  <c r="S348"/>
  <c r="I349"/>
  <c r="J349"/>
  <c r="K349"/>
  <c r="L349"/>
  <c r="M349"/>
  <c r="N349"/>
  <c r="O349"/>
  <c r="P349"/>
  <c r="Q349"/>
  <c r="R349"/>
  <c r="S349"/>
  <c r="I350"/>
  <c r="J350"/>
  <c r="K350"/>
  <c r="L350"/>
  <c r="M350"/>
  <c r="N350"/>
  <c r="O350"/>
  <c r="P350"/>
  <c r="Q350"/>
  <c r="R350"/>
  <c r="S350"/>
  <c r="I351"/>
  <c r="J351"/>
  <c r="K351"/>
  <c r="L351"/>
  <c r="M351"/>
  <c r="N351"/>
  <c r="O351"/>
  <c r="P351"/>
  <c r="Q351"/>
  <c r="R351"/>
  <c r="S351"/>
  <c r="I352"/>
  <c r="J352"/>
  <c r="K352"/>
  <c r="L352"/>
  <c r="M352"/>
  <c r="N352"/>
  <c r="O352"/>
  <c r="P352"/>
  <c r="Q352"/>
  <c r="R352"/>
  <c r="S352"/>
  <c r="I353"/>
  <c r="J353"/>
  <c r="K353"/>
  <c r="L353"/>
  <c r="M353"/>
  <c r="N353"/>
  <c r="O353"/>
  <c r="P353"/>
  <c r="Q353"/>
  <c r="R353"/>
  <c r="S353"/>
  <c r="I354"/>
  <c r="J354"/>
  <c r="K354"/>
  <c r="L354"/>
  <c r="M354"/>
  <c r="N354"/>
  <c r="O354"/>
  <c r="P354"/>
  <c r="Q354"/>
  <c r="R354"/>
  <c r="S354"/>
  <c r="I355"/>
  <c r="J355"/>
  <c r="K355"/>
  <c r="L355"/>
  <c r="M355"/>
  <c r="N355"/>
  <c r="O355"/>
  <c r="P355"/>
  <c r="Q355"/>
  <c r="R355"/>
  <c r="S355"/>
  <c r="I356"/>
  <c r="J356"/>
  <c r="K356"/>
  <c r="L356"/>
  <c r="M356"/>
  <c r="N356"/>
  <c r="O356"/>
  <c r="P356"/>
  <c r="Q356"/>
  <c r="R356"/>
  <c r="S356"/>
  <c r="I357"/>
  <c r="J357"/>
  <c r="K357"/>
  <c r="L357"/>
  <c r="M357"/>
  <c r="N357"/>
  <c r="O357"/>
  <c r="P357"/>
  <c r="Q357"/>
  <c r="R357"/>
  <c r="S357"/>
  <c r="I358"/>
  <c r="J358"/>
  <c r="K358"/>
  <c r="L358"/>
  <c r="M358"/>
  <c r="N358"/>
  <c r="O358"/>
  <c r="P358"/>
  <c r="Q358"/>
  <c r="R358"/>
  <c r="S358"/>
  <c r="I359"/>
  <c r="J359"/>
  <c r="K359"/>
  <c r="L359"/>
  <c r="M359"/>
  <c r="N359"/>
  <c r="O359"/>
  <c r="P359"/>
  <c r="Q359"/>
  <c r="R359"/>
  <c r="S359"/>
  <c r="I360"/>
  <c r="J360"/>
  <c r="K360"/>
  <c r="L360"/>
  <c r="M360"/>
  <c r="N360"/>
  <c r="O360"/>
  <c r="P360"/>
  <c r="Q360"/>
  <c r="R360"/>
  <c r="S360"/>
  <c r="I361"/>
  <c r="J361"/>
  <c r="K361"/>
  <c r="L361"/>
  <c r="M361"/>
  <c r="N361"/>
  <c r="O361"/>
  <c r="P361"/>
  <c r="Q361"/>
  <c r="R361"/>
  <c r="S361"/>
  <c r="I362"/>
  <c r="J362"/>
  <c r="K362"/>
  <c r="L362"/>
  <c r="M362"/>
  <c r="N362"/>
  <c r="O362"/>
  <c r="P362"/>
  <c r="Q362"/>
  <c r="R362"/>
  <c r="S362"/>
  <c r="I363"/>
  <c r="J363"/>
  <c r="K363"/>
  <c r="L363"/>
  <c r="M363"/>
  <c r="N363"/>
  <c r="O363"/>
  <c r="P363"/>
  <c r="Q363"/>
  <c r="R363"/>
  <c r="S363"/>
  <c r="I364"/>
  <c r="J364"/>
  <c r="K364"/>
  <c r="L364"/>
  <c r="M364"/>
  <c r="N364"/>
  <c r="O364"/>
  <c r="P364"/>
  <c r="Q364"/>
  <c r="R364"/>
  <c r="S364"/>
  <c r="I365"/>
  <c r="J365"/>
  <c r="K365"/>
  <c r="L365"/>
  <c r="M365"/>
  <c r="N365"/>
  <c r="O365"/>
  <c r="P365"/>
  <c r="Q365"/>
  <c r="R365"/>
  <c r="S365"/>
  <c r="I366"/>
  <c r="J366"/>
  <c r="K366"/>
  <c r="L366"/>
  <c r="M366"/>
  <c r="N366"/>
  <c r="O366"/>
  <c r="P366"/>
  <c r="Q366"/>
  <c r="R366"/>
  <c r="S366"/>
  <c r="I367"/>
  <c r="J367"/>
  <c r="K367"/>
  <c r="L367"/>
  <c r="M367"/>
  <c r="N367"/>
  <c r="O367"/>
  <c r="P367"/>
  <c r="Q367"/>
  <c r="R367"/>
  <c r="S367"/>
  <c r="I368"/>
  <c r="J368"/>
  <c r="K368"/>
  <c r="L368"/>
  <c r="M368"/>
  <c r="N368"/>
  <c r="O368"/>
  <c r="P368"/>
  <c r="Q368"/>
  <c r="R368"/>
  <c r="S368"/>
  <c r="I369"/>
  <c r="J369"/>
  <c r="K369"/>
  <c r="L369"/>
  <c r="M369"/>
  <c r="N369"/>
  <c r="O369"/>
  <c r="P369"/>
  <c r="Q369"/>
  <c r="R369"/>
  <c r="S369"/>
  <c r="I370"/>
  <c r="J370"/>
  <c r="K370"/>
  <c r="L370"/>
  <c r="M370"/>
  <c r="N370"/>
  <c r="O370"/>
  <c r="P370"/>
  <c r="Q370"/>
  <c r="R370"/>
  <c r="S370"/>
  <c r="I371"/>
  <c r="J371"/>
  <c r="K371"/>
  <c r="L371"/>
  <c r="M371"/>
  <c r="N371"/>
  <c r="O371"/>
  <c r="P371"/>
  <c r="Q371"/>
  <c r="R371"/>
  <c r="S371"/>
  <c r="I372"/>
  <c r="J372"/>
  <c r="K372"/>
  <c r="L372"/>
  <c r="M372"/>
  <c r="N372"/>
  <c r="O372"/>
  <c r="P372"/>
  <c r="Q372"/>
  <c r="R372"/>
  <c r="S372"/>
  <c r="I373"/>
  <c r="J373"/>
  <c r="K373"/>
  <c r="L373"/>
  <c r="M373"/>
  <c r="N373"/>
  <c r="O373"/>
  <c r="P373"/>
  <c r="Q373"/>
  <c r="R373"/>
  <c r="S373"/>
  <c r="I374"/>
  <c r="J374"/>
  <c r="K374"/>
  <c r="L374"/>
  <c r="M374"/>
  <c r="N374"/>
  <c r="O374"/>
  <c r="P374"/>
  <c r="Q374"/>
  <c r="R374"/>
  <c r="S374"/>
  <c r="I375"/>
  <c r="J375"/>
  <c r="K375"/>
  <c r="L375"/>
  <c r="M375"/>
  <c r="N375"/>
  <c r="O375"/>
  <c r="P375"/>
  <c r="Q375"/>
  <c r="R375"/>
  <c r="S375"/>
  <c r="I376"/>
  <c r="J376"/>
  <c r="K376"/>
  <c r="L376"/>
  <c r="M376"/>
  <c r="N376"/>
  <c r="O376"/>
  <c r="P376"/>
  <c r="Q376"/>
  <c r="R376"/>
  <c r="S376"/>
  <c r="I377"/>
  <c r="J377"/>
  <c r="K377"/>
  <c r="L377"/>
  <c r="M377"/>
  <c r="N377"/>
  <c r="O377"/>
  <c r="P377"/>
  <c r="Q377"/>
  <c r="R377"/>
  <c r="S377"/>
  <c r="I378"/>
  <c r="J378"/>
  <c r="K378"/>
  <c r="L378"/>
  <c r="M378"/>
  <c r="N378"/>
  <c r="O378"/>
  <c r="P378"/>
  <c r="Q378"/>
  <c r="R378"/>
  <c r="S378"/>
  <c r="I379"/>
  <c r="J379"/>
  <c r="K379"/>
  <c r="L379"/>
  <c r="M379"/>
  <c r="N379"/>
  <c r="O379"/>
  <c r="P379"/>
  <c r="Q379"/>
  <c r="R379"/>
  <c r="S379"/>
  <c r="I380"/>
  <c r="J380"/>
  <c r="K380"/>
  <c r="L380"/>
  <c r="M380"/>
  <c r="N380"/>
  <c r="O380"/>
  <c r="P380"/>
  <c r="Q380"/>
  <c r="R380"/>
  <c r="S380"/>
  <c r="I381"/>
  <c r="J381"/>
  <c r="K381"/>
  <c r="L381"/>
  <c r="M381"/>
  <c r="N381"/>
  <c r="O381"/>
  <c r="P381"/>
  <c r="Q381"/>
  <c r="R381"/>
  <c r="S381"/>
  <c r="I382"/>
  <c r="J382"/>
  <c r="K382"/>
  <c r="L382"/>
  <c r="M382"/>
  <c r="N382"/>
  <c r="O382"/>
  <c r="P382"/>
  <c r="Q382"/>
  <c r="R382"/>
  <c r="S382"/>
  <c r="I383"/>
  <c r="J383"/>
  <c r="K383"/>
  <c r="L383"/>
  <c r="M383"/>
  <c r="N383"/>
  <c r="O383"/>
  <c r="P383"/>
  <c r="Q383"/>
  <c r="R383"/>
  <c r="S383"/>
  <c r="I384"/>
  <c r="J384"/>
  <c r="K384"/>
  <c r="L384"/>
  <c r="M384"/>
  <c r="N384"/>
  <c r="O384"/>
  <c r="P384"/>
  <c r="Q384"/>
  <c r="R384"/>
  <c r="S384"/>
  <c r="I385"/>
  <c r="J385"/>
  <c r="K385"/>
  <c r="L385"/>
  <c r="M385"/>
  <c r="N385"/>
  <c r="O385"/>
  <c r="P385"/>
  <c r="Q385"/>
  <c r="R385"/>
  <c r="S385"/>
  <c r="I386"/>
  <c r="J386"/>
  <c r="K386"/>
  <c r="L386"/>
  <c r="M386"/>
  <c r="N386"/>
  <c r="O386"/>
  <c r="P386"/>
  <c r="Q386"/>
  <c r="R386"/>
  <c r="S386"/>
  <c r="I387"/>
  <c r="J387"/>
  <c r="K387"/>
  <c r="L387"/>
  <c r="M387"/>
  <c r="N387"/>
  <c r="O387"/>
  <c r="P387"/>
  <c r="Q387"/>
  <c r="R387"/>
  <c r="S387"/>
  <c r="I388"/>
  <c r="J388"/>
  <c r="K388"/>
  <c r="L388"/>
  <c r="M388"/>
  <c r="N388"/>
  <c r="O388"/>
  <c r="P388"/>
  <c r="Q388"/>
  <c r="R388"/>
  <c r="S388"/>
  <c r="I389"/>
  <c r="J389"/>
  <c r="K389"/>
  <c r="L389"/>
  <c r="M389"/>
  <c r="N389"/>
  <c r="O389"/>
  <c r="P389"/>
  <c r="Q389"/>
  <c r="R389"/>
  <c r="S389"/>
  <c r="I390"/>
  <c r="J390"/>
  <c r="K390"/>
  <c r="L390"/>
  <c r="M390"/>
  <c r="N390"/>
  <c r="O390"/>
  <c r="P390"/>
  <c r="Q390"/>
  <c r="R390"/>
  <c r="S390"/>
  <c r="I391"/>
  <c r="J391"/>
  <c r="K391"/>
  <c r="L391"/>
  <c r="M391"/>
  <c r="N391"/>
  <c r="O391"/>
  <c r="P391"/>
  <c r="Q391"/>
  <c r="R391"/>
  <c r="S391"/>
  <c r="I392"/>
  <c r="J392"/>
  <c r="K392"/>
  <c r="L392"/>
  <c r="M392"/>
  <c r="N392"/>
  <c r="O392"/>
  <c r="P392"/>
  <c r="Q392"/>
  <c r="R392"/>
  <c r="S392"/>
  <c r="I393"/>
  <c r="J393"/>
  <c r="K393"/>
  <c r="L393"/>
  <c r="M393"/>
  <c r="N393"/>
  <c r="O393"/>
  <c r="P393"/>
  <c r="Q393"/>
  <c r="R393"/>
  <c r="S393"/>
  <c r="I394"/>
  <c r="J394"/>
  <c r="K394"/>
  <c r="L394"/>
  <c r="M394"/>
  <c r="N394"/>
  <c r="O394"/>
  <c r="P394"/>
  <c r="Q394"/>
  <c r="R394"/>
  <c r="S394"/>
  <c r="I395"/>
  <c r="J395"/>
  <c r="K395"/>
  <c r="L395"/>
  <c r="M395"/>
  <c r="N395"/>
  <c r="O395"/>
  <c r="P395"/>
  <c r="Q395"/>
  <c r="R395"/>
  <c r="S395"/>
  <c r="I396"/>
  <c r="J396"/>
  <c r="K396"/>
  <c r="L396"/>
  <c r="M396"/>
  <c r="N396"/>
  <c r="O396"/>
  <c r="P396"/>
  <c r="Q396"/>
  <c r="R396"/>
  <c r="S396"/>
  <c r="I397"/>
  <c r="J397"/>
  <c r="K397"/>
  <c r="L397"/>
  <c r="M397"/>
  <c r="N397"/>
  <c r="O397"/>
  <c r="P397"/>
  <c r="Q397"/>
  <c r="R397"/>
  <c r="S397"/>
  <c r="I398"/>
  <c r="J398"/>
  <c r="K398"/>
  <c r="L398"/>
  <c r="M398"/>
  <c r="N398"/>
  <c r="O398"/>
  <c r="P398"/>
  <c r="Q398"/>
  <c r="R398"/>
  <c r="S398"/>
  <c r="I399"/>
  <c r="J399"/>
  <c r="K399"/>
  <c r="L399"/>
  <c r="M399"/>
  <c r="N399"/>
  <c r="O399"/>
  <c r="P399"/>
  <c r="Q399"/>
  <c r="R399"/>
  <c r="S399"/>
  <c r="I400"/>
  <c r="J400"/>
  <c r="K400"/>
  <c r="L400"/>
  <c r="M400"/>
  <c r="N400"/>
  <c r="O400"/>
  <c r="P400"/>
  <c r="Q400"/>
  <c r="R400"/>
  <c r="S400"/>
  <c r="I401"/>
  <c r="J401"/>
  <c r="K401"/>
  <c r="L401"/>
  <c r="M401"/>
  <c r="N401"/>
  <c r="O401"/>
  <c r="P401"/>
  <c r="Q401"/>
  <c r="R401"/>
  <c r="S401"/>
  <c r="I402"/>
  <c r="J402"/>
  <c r="K402"/>
  <c r="L402"/>
  <c r="M402"/>
  <c r="N402"/>
  <c r="O402"/>
  <c r="P402"/>
  <c r="Q402"/>
  <c r="R402"/>
  <c r="S402"/>
  <c r="I403"/>
  <c r="J403"/>
  <c r="K403"/>
  <c r="L403"/>
  <c r="M403"/>
  <c r="N403"/>
  <c r="O403"/>
  <c r="P403"/>
  <c r="Q403"/>
  <c r="R403"/>
  <c r="S403"/>
  <c r="I404"/>
  <c r="J404"/>
  <c r="K404"/>
  <c r="L404"/>
  <c r="M404"/>
  <c r="N404"/>
  <c r="O404"/>
  <c r="P404"/>
  <c r="Q404"/>
  <c r="R404"/>
  <c r="S404"/>
  <c r="H403"/>
  <c r="H402"/>
  <c r="H401"/>
  <c r="H399"/>
  <c r="H398"/>
  <c r="H397"/>
  <c r="H395"/>
  <c r="H394"/>
  <c r="H393"/>
  <c r="H391"/>
  <c r="H390"/>
  <c r="H389"/>
  <c r="H387"/>
  <c r="H386"/>
  <c r="H385"/>
  <c r="H383"/>
  <c r="H382"/>
  <c r="H381"/>
  <c r="H379"/>
  <c r="H378"/>
  <c r="H377"/>
  <c r="H375"/>
  <c r="H374"/>
  <c r="H373"/>
  <c r="H371"/>
  <c r="H370"/>
  <c r="H369"/>
  <c r="H367"/>
  <c r="H366"/>
  <c r="H365"/>
  <c r="H363"/>
  <c r="H362"/>
  <c r="H361"/>
  <c r="H359"/>
  <c r="H358"/>
  <c r="H357"/>
  <c r="H355"/>
  <c r="H354"/>
  <c r="H353"/>
  <c r="H351"/>
  <c r="H350"/>
  <c r="H349"/>
  <c r="H347"/>
  <c r="H346"/>
  <c r="H345"/>
  <c r="H343"/>
  <c r="H342"/>
  <c r="H341"/>
  <c r="H339"/>
  <c r="H338"/>
  <c r="H337"/>
  <c r="H335"/>
  <c r="H334"/>
  <c r="H333"/>
  <c r="H329"/>
  <c r="C333"/>
  <c r="D333"/>
  <c r="E333"/>
  <c r="F333"/>
  <c r="C337"/>
  <c r="D337"/>
  <c r="E337"/>
  <c r="F337"/>
  <c r="C341"/>
  <c r="D341"/>
  <c r="E341"/>
  <c r="F341"/>
  <c r="C345"/>
  <c r="D345"/>
  <c r="E345"/>
  <c r="F345"/>
  <c r="C349"/>
  <c r="D349"/>
  <c r="E349"/>
  <c r="F349"/>
  <c r="C353"/>
  <c r="D353"/>
  <c r="E353"/>
  <c r="F353"/>
  <c r="C357"/>
  <c r="D357"/>
  <c r="E357"/>
  <c r="F357"/>
  <c r="C361"/>
  <c r="D361"/>
  <c r="E361"/>
  <c r="F361"/>
  <c r="C365"/>
  <c r="D365"/>
  <c r="E365"/>
  <c r="F365"/>
  <c r="C369"/>
  <c r="D369"/>
  <c r="E369"/>
  <c r="F369"/>
  <c r="C373"/>
  <c r="D373"/>
  <c r="E373"/>
  <c r="F373"/>
  <c r="C377"/>
  <c r="D377"/>
  <c r="E377"/>
  <c r="F377"/>
  <c r="C381"/>
  <c r="D381"/>
  <c r="E381"/>
  <c r="F381"/>
  <c r="C385"/>
  <c r="D385"/>
  <c r="E385"/>
  <c r="F385"/>
  <c r="C389"/>
  <c r="D389"/>
  <c r="E389"/>
  <c r="F389"/>
  <c r="C393"/>
  <c r="D393"/>
  <c r="E393"/>
  <c r="F393"/>
  <c r="C397"/>
  <c r="D397"/>
  <c r="E397"/>
  <c r="F397"/>
  <c r="C401"/>
  <c r="D401"/>
  <c r="E401"/>
  <c r="F401"/>
  <c r="B401"/>
  <c r="B397"/>
  <c r="B393"/>
  <c r="B389"/>
  <c r="B385"/>
  <c r="B381"/>
  <c r="B377"/>
  <c r="B373"/>
  <c r="B369"/>
  <c r="B365"/>
  <c r="B361"/>
  <c r="B357"/>
  <c r="B353"/>
  <c r="B349"/>
  <c r="B345"/>
  <c r="B341"/>
  <c r="B337"/>
  <c r="B333"/>
  <c r="H404"/>
  <c r="H400"/>
  <c r="H396"/>
  <c r="H392"/>
  <c r="H388"/>
  <c r="H384"/>
  <c r="H380"/>
  <c r="H376"/>
  <c r="H372"/>
  <c r="H368"/>
  <c r="H364"/>
  <c r="H360"/>
  <c r="H356"/>
  <c r="H352"/>
  <c r="H348"/>
  <c r="H344"/>
  <c r="H340"/>
  <c r="H336"/>
  <c r="I105"/>
  <c r="J105"/>
  <c r="K105"/>
  <c r="L105"/>
  <c r="M105"/>
  <c r="N105"/>
  <c r="O105"/>
  <c r="P105"/>
  <c r="Q105"/>
  <c r="R105"/>
  <c r="S105"/>
  <c r="H109"/>
  <c r="H105"/>
  <c r="J109"/>
  <c r="A1" i="1"/>
  <c r="B1"/>
  <c r="H85" i="3"/>
  <c r="I325"/>
  <c r="J325"/>
  <c r="K325"/>
  <c r="L325"/>
  <c r="M325"/>
  <c r="N325"/>
  <c r="O325"/>
  <c r="P325"/>
  <c r="Q325"/>
  <c r="R325"/>
  <c r="S325"/>
  <c r="I326"/>
  <c r="J326"/>
  <c r="K326"/>
  <c r="L326"/>
  <c r="M326"/>
  <c r="N326"/>
  <c r="O326"/>
  <c r="P326"/>
  <c r="Q326"/>
  <c r="R326"/>
  <c r="S326"/>
  <c r="I327"/>
  <c r="J327"/>
  <c r="K327"/>
  <c r="L327"/>
  <c r="M327"/>
  <c r="N327"/>
  <c r="O327"/>
  <c r="P327"/>
  <c r="Q327"/>
  <c r="R327"/>
  <c r="S327"/>
  <c r="I305"/>
  <c r="J305"/>
  <c r="K305"/>
  <c r="L305"/>
  <c r="M305"/>
  <c r="N305"/>
  <c r="O305"/>
  <c r="P305"/>
  <c r="Q305"/>
  <c r="R305"/>
  <c r="S305"/>
  <c r="I306"/>
  <c r="J306"/>
  <c r="K306"/>
  <c r="L306"/>
  <c r="M306"/>
  <c r="N306"/>
  <c r="O306"/>
  <c r="P306"/>
  <c r="Q306"/>
  <c r="R306"/>
  <c r="S306"/>
  <c r="I307"/>
  <c r="J307"/>
  <c r="K307"/>
  <c r="L307"/>
  <c r="M307"/>
  <c r="N307"/>
  <c r="O307"/>
  <c r="P307"/>
  <c r="Q307"/>
  <c r="R307"/>
  <c r="S307"/>
  <c r="I301"/>
  <c r="J301"/>
  <c r="K301"/>
  <c r="L301"/>
  <c r="M301"/>
  <c r="N301"/>
  <c r="O301"/>
  <c r="P301"/>
  <c r="Q301"/>
  <c r="R301"/>
  <c r="S301"/>
  <c r="I302"/>
  <c r="J302"/>
  <c r="K302"/>
  <c r="L302"/>
  <c r="M302"/>
  <c r="N302"/>
  <c r="O302"/>
  <c r="P302"/>
  <c r="Q302"/>
  <c r="R302"/>
  <c r="S302"/>
  <c r="I303"/>
  <c r="J303"/>
  <c r="K303"/>
  <c r="L303"/>
  <c r="M303"/>
  <c r="N303"/>
  <c r="O303"/>
  <c r="P303"/>
  <c r="Q303"/>
  <c r="R303"/>
  <c r="S303"/>
  <c r="I297"/>
  <c r="J297"/>
  <c r="K297"/>
  <c r="L297"/>
  <c r="M297"/>
  <c r="N297"/>
  <c r="O297"/>
  <c r="P297"/>
  <c r="Q297"/>
  <c r="R297"/>
  <c r="S297"/>
  <c r="I298"/>
  <c r="J298"/>
  <c r="K298"/>
  <c r="L298"/>
  <c r="M298"/>
  <c r="N298"/>
  <c r="O298"/>
  <c r="P298"/>
  <c r="Q298"/>
  <c r="R298"/>
  <c r="S298"/>
  <c r="I299"/>
  <c r="J299"/>
  <c r="K299"/>
  <c r="L299"/>
  <c r="M299"/>
  <c r="N299"/>
  <c r="O299"/>
  <c r="P299"/>
  <c r="Q299"/>
  <c r="R299"/>
  <c r="S299"/>
  <c r="I293"/>
  <c r="J293"/>
  <c r="K293"/>
  <c r="L293"/>
  <c r="M293"/>
  <c r="N293"/>
  <c r="O293"/>
  <c r="P293"/>
  <c r="Q293"/>
  <c r="R293"/>
  <c r="S293"/>
  <c r="I294"/>
  <c r="J294"/>
  <c r="K294"/>
  <c r="L294"/>
  <c r="M294"/>
  <c r="N294"/>
  <c r="O294"/>
  <c r="P294"/>
  <c r="Q294"/>
  <c r="R294"/>
  <c r="S294"/>
  <c r="I295"/>
  <c r="J295"/>
  <c r="K295"/>
  <c r="L295"/>
  <c r="M295"/>
  <c r="N295"/>
  <c r="O295"/>
  <c r="P295"/>
  <c r="Q295"/>
  <c r="R295"/>
  <c r="S295"/>
  <c r="I289"/>
  <c r="J289"/>
  <c r="K289"/>
  <c r="L289"/>
  <c r="M289"/>
  <c r="N289"/>
  <c r="O289"/>
  <c r="P289"/>
  <c r="Q289"/>
  <c r="R289"/>
  <c r="S289"/>
  <c r="I290"/>
  <c r="J290"/>
  <c r="K290"/>
  <c r="L290"/>
  <c r="M290"/>
  <c r="N290"/>
  <c r="O290"/>
  <c r="P290"/>
  <c r="Q290"/>
  <c r="R290"/>
  <c r="S290"/>
  <c r="I291"/>
  <c r="J291"/>
  <c r="K291"/>
  <c r="L291"/>
  <c r="M291"/>
  <c r="N291"/>
  <c r="O291"/>
  <c r="P291"/>
  <c r="Q291"/>
  <c r="R291"/>
  <c r="S291"/>
  <c r="I285"/>
  <c r="J285"/>
  <c r="K285"/>
  <c r="L285"/>
  <c r="M285"/>
  <c r="N285"/>
  <c r="O285"/>
  <c r="P285"/>
  <c r="Q285"/>
  <c r="R285"/>
  <c r="S285"/>
  <c r="I286"/>
  <c r="J286"/>
  <c r="K286"/>
  <c r="L286"/>
  <c r="M286"/>
  <c r="N286"/>
  <c r="O286"/>
  <c r="P286"/>
  <c r="Q286"/>
  <c r="R286"/>
  <c r="S286"/>
  <c r="I287"/>
  <c r="J287"/>
  <c r="K287"/>
  <c r="L287"/>
  <c r="M287"/>
  <c r="N287"/>
  <c r="O287"/>
  <c r="P287"/>
  <c r="Q287"/>
  <c r="R287"/>
  <c r="S287"/>
  <c r="I281"/>
  <c r="J281"/>
  <c r="K281"/>
  <c r="L281"/>
  <c r="M281"/>
  <c r="N281"/>
  <c r="O281"/>
  <c r="P281"/>
  <c r="Q281"/>
  <c r="R281"/>
  <c r="S281"/>
  <c r="I282"/>
  <c r="J282"/>
  <c r="K282"/>
  <c r="L282"/>
  <c r="M282"/>
  <c r="N282"/>
  <c r="O282"/>
  <c r="P282"/>
  <c r="Q282"/>
  <c r="R282"/>
  <c r="S282"/>
  <c r="I283"/>
  <c r="J283"/>
  <c r="K283"/>
  <c r="L283"/>
  <c r="M283"/>
  <c r="N283"/>
  <c r="O283"/>
  <c r="P283"/>
  <c r="Q283"/>
  <c r="R283"/>
  <c r="S283"/>
  <c r="I277"/>
  <c r="J277"/>
  <c r="K277"/>
  <c r="L277"/>
  <c r="M277"/>
  <c r="N277"/>
  <c r="O277"/>
  <c r="P277"/>
  <c r="Q277"/>
  <c r="R277"/>
  <c r="S277"/>
  <c r="I278"/>
  <c r="J278"/>
  <c r="K278"/>
  <c r="L278"/>
  <c r="M278"/>
  <c r="N278"/>
  <c r="O278"/>
  <c r="P278"/>
  <c r="Q278"/>
  <c r="R278"/>
  <c r="S278"/>
  <c r="I279"/>
  <c r="J279"/>
  <c r="K279"/>
  <c r="L279"/>
  <c r="M279"/>
  <c r="N279"/>
  <c r="O279"/>
  <c r="P279"/>
  <c r="Q279"/>
  <c r="R279"/>
  <c r="S279"/>
  <c r="I273"/>
  <c r="J273"/>
  <c r="K273"/>
  <c r="L273"/>
  <c r="M273"/>
  <c r="N273"/>
  <c r="O273"/>
  <c r="P273"/>
  <c r="Q273"/>
  <c r="R273"/>
  <c r="S273"/>
  <c r="I274"/>
  <c r="J274"/>
  <c r="K274"/>
  <c r="L274"/>
  <c r="M274"/>
  <c r="N274"/>
  <c r="O274"/>
  <c r="P274"/>
  <c r="Q274"/>
  <c r="R274"/>
  <c r="S274"/>
  <c r="I275"/>
  <c r="J275"/>
  <c r="K275"/>
  <c r="L275"/>
  <c r="M275"/>
  <c r="N275"/>
  <c r="O275"/>
  <c r="P275"/>
  <c r="Q275"/>
  <c r="R275"/>
  <c r="S275"/>
  <c r="I269"/>
  <c r="J269"/>
  <c r="K269"/>
  <c r="L269"/>
  <c r="M269"/>
  <c r="N269"/>
  <c r="O269"/>
  <c r="P269"/>
  <c r="Q269"/>
  <c r="R269"/>
  <c r="S269"/>
  <c r="I270"/>
  <c r="J270"/>
  <c r="K270"/>
  <c r="L270"/>
  <c r="M270"/>
  <c r="N270"/>
  <c r="O270"/>
  <c r="P270"/>
  <c r="Q270"/>
  <c r="R270"/>
  <c r="S270"/>
  <c r="I271"/>
  <c r="J271"/>
  <c r="K271"/>
  <c r="L271"/>
  <c r="M271"/>
  <c r="N271"/>
  <c r="O271"/>
  <c r="P271"/>
  <c r="Q271"/>
  <c r="R271"/>
  <c r="S271"/>
  <c r="I265"/>
  <c r="J265"/>
  <c r="K265"/>
  <c r="L265"/>
  <c r="M265"/>
  <c r="N265"/>
  <c r="O265"/>
  <c r="P265"/>
  <c r="Q265"/>
  <c r="R265"/>
  <c r="S265"/>
  <c r="I266"/>
  <c r="J266"/>
  <c r="K266"/>
  <c r="L266"/>
  <c r="M266"/>
  <c r="N266"/>
  <c r="O266"/>
  <c r="P266"/>
  <c r="Q266"/>
  <c r="R266"/>
  <c r="S266"/>
  <c r="I267"/>
  <c r="J267"/>
  <c r="K267"/>
  <c r="L267"/>
  <c r="M267"/>
  <c r="N267"/>
  <c r="O267"/>
  <c r="P267"/>
  <c r="Q267"/>
  <c r="R267"/>
  <c r="S267"/>
  <c r="I261"/>
  <c r="J261"/>
  <c r="K261"/>
  <c r="L261"/>
  <c r="M261"/>
  <c r="N261"/>
  <c r="O261"/>
  <c r="P261"/>
  <c r="Q261"/>
  <c r="R261"/>
  <c r="S261"/>
  <c r="I262"/>
  <c r="J262"/>
  <c r="K262"/>
  <c r="L262"/>
  <c r="M262"/>
  <c r="N262"/>
  <c r="O262"/>
  <c r="P262"/>
  <c r="Q262"/>
  <c r="R262"/>
  <c r="S262"/>
  <c r="I263"/>
  <c r="J263"/>
  <c r="K263"/>
  <c r="L263"/>
  <c r="M263"/>
  <c r="N263"/>
  <c r="O263"/>
  <c r="P263"/>
  <c r="Q263"/>
  <c r="R263"/>
  <c r="S263"/>
  <c r="I257"/>
  <c r="J257"/>
  <c r="K257"/>
  <c r="L257"/>
  <c r="M257"/>
  <c r="N257"/>
  <c r="O257"/>
  <c r="P257"/>
  <c r="Q257"/>
  <c r="R257"/>
  <c r="S257"/>
  <c r="I258"/>
  <c r="J258"/>
  <c r="K258"/>
  <c r="L258"/>
  <c r="M258"/>
  <c r="N258"/>
  <c r="O258"/>
  <c r="P258"/>
  <c r="Q258"/>
  <c r="R258"/>
  <c r="S258"/>
  <c r="I259"/>
  <c r="J259"/>
  <c r="K259"/>
  <c r="L259"/>
  <c r="M259"/>
  <c r="N259"/>
  <c r="O259"/>
  <c r="P259"/>
  <c r="Q259"/>
  <c r="R259"/>
  <c r="S259"/>
  <c r="I253"/>
  <c r="J253"/>
  <c r="K253"/>
  <c r="L253"/>
  <c r="M253"/>
  <c r="N253"/>
  <c r="O253"/>
  <c r="P253"/>
  <c r="Q253"/>
  <c r="R253"/>
  <c r="S253"/>
  <c r="I254"/>
  <c r="J254"/>
  <c r="K254"/>
  <c r="L254"/>
  <c r="M254"/>
  <c r="N254"/>
  <c r="O254"/>
  <c r="P254"/>
  <c r="Q254"/>
  <c r="R254"/>
  <c r="S254"/>
  <c r="I255"/>
  <c r="J255"/>
  <c r="K255"/>
  <c r="L255"/>
  <c r="M255"/>
  <c r="N255"/>
  <c r="O255"/>
  <c r="P255"/>
  <c r="Q255"/>
  <c r="R255"/>
  <c r="S255"/>
  <c r="I249"/>
  <c r="J249"/>
  <c r="K249"/>
  <c r="L249"/>
  <c r="M249"/>
  <c r="N249"/>
  <c r="O249"/>
  <c r="P249"/>
  <c r="Q249"/>
  <c r="R249"/>
  <c r="S249"/>
  <c r="I250"/>
  <c r="J250"/>
  <c r="K250"/>
  <c r="L250"/>
  <c r="M250"/>
  <c r="N250"/>
  <c r="O250"/>
  <c r="P250"/>
  <c r="Q250"/>
  <c r="R250"/>
  <c r="S250"/>
  <c r="I251"/>
  <c r="J251"/>
  <c r="K251"/>
  <c r="L251"/>
  <c r="M251"/>
  <c r="N251"/>
  <c r="O251"/>
  <c r="P251"/>
  <c r="Q251"/>
  <c r="R251"/>
  <c r="S251"/>
  <c r="I309"/>
  <c r="J309"/>
  <c r="K309"/>
  <c r="L309"/>
  <c r="M309"/>
  <c r="N309"/>
  <c r="O309"/>
  <c r="P309"/>
  <c r="Q309"/>
  <c r="R309"/>
  <c r="S309"/>
  <c r="I310"/>
  <c r="J310"/>
  <c r="K310"/>
  <c r="L310"/>
  <c r="M310"/>
  <c r="N310"/>
  <c r="O310"/>
  <c r="P310"/>
  <c r="Q310"/>
  <c r="R310"/>
  <c r="S310"/>
  <c r="I311"/>
  <c r="J311"/>
  <c r="K311"/>
  <c r="L311"/>
  <c r="M311"/>
  <c r="N311"/>
  <c r="O311"/>
  <c r="P311"/>
  <c r="Q311"/>
  <c r="R311"/>
  <c r="S311"/>
  <c r="I313"/>
  <c r="J313"/>
  <c r="K313"/>
  <c r="L313"/>
  <c r="M313"/>
  <c r="N313"/>
  <c r="O313"/>
  <c r="P313"/>
  <c r="Q313"/>
  <c r="R313"/>
  <c r="S313"/>
  <c r="I314"/>
  <c r="J314"/>
  <c r="K314"/>
  <c r="L314"/>
  <c r="M314"/>
  <c r="N314"/>
  <c r="O314"/>
  <c r="P314"/>
  <c r="Q314"/>
  <c r="R314"/>
  <c r="S314"/>
  <c r="I315"/>
  <c r="J315"/>
  <c r="K315"/>
  <c r="L315"/>
  <c r="M315"/>
  <c r="N315"/>
  <c r="O315"/>
  <c r="P315"/>
  <c r="Q315"/>
  <c r="R315"/>
  <c r="S315"/>
  <c r="I317"/>
  <c r="J317"/>
  <c r="K317"/>
  <c r="L317"/>
  <c r="M317"/>
  <c r="N317"/>
  <c r="O317"/>
  <c r="P317"/>
  <c r="Q317"/>
  <c r="R317"/>
  <c r="S317"/>
  <c r="I318"/>
  <c r="J318"/>
  <c r="K318"/>
  <c r="L318"/>
  <c r="M318"/>
  <c r="N318"/>
  <c r="O318"/>
  <c r="P318"/>
  <c r="Q318"/>
  <c r="R318"/>
  <c r="S318"/>
  <c r="I319"/>
  <c r="J319"/>
  <c r="K319"/>
  <c r="L319"/>
  <c r="M319"/>
  <c r="N319"/>
  <c r="O319"/>
  <c r="P319"/>
  <c r="Q319"/>
  <c r="R319"/>
  <c r="S319"/>
  <c r="I321"/>
  <c r="J321"/>
  <c r="K321"/>
  <c r="L321"/>
  <c r="M321"/>
  <c r="N321"/>
  <c r="O321"/>
  <c r="P321"/>
  <c r="Q321"/>
  <c r="R321"/>
  <c r="S321"/>
  <c r="I322"/>
  <c r="J322"/>
  <c r="K322"/>
  <c r="L322"/>
  <c r="M322"/>
  <c r="N322"/>
  <c r="O322"/>
  <c r="P322"/>
  <c r="Q322"/>
  <c r="R322"/>
  <c r="S322"/>
  <c r="I323"/>
  <c r="J323"/>
  <c r="K323"/>
  <c r="L323"/>
  <c r="M323"/>
  <c r="N323"/>
  <c r="O323"/>
  <c r="P323"/>
  <c r="Q323"/>
  <c r="R323"/>
  <c r="S323"/>
  <c r="I329"/>
  <c r="J329"/>
  <c r="K329"/>
  <c r="L329"/>
  <c r="M329"/>
  <c r="N329"/>
  <c r="O329"/>
  <c r="P329"/>
  <c r="Q329"/>
  <c r="R329"/>
  <c r="S329"/>
  <c r="I330"/>
  <c r="J330"/>
  <c r="K330"/>
  <c r="L330"/>
  <c r="M330"/>
  <c r="N330"/>
  <c r="O330"/>
  <c r="P330"/>
  <c r="Q330"/>
  <c r="R330"/>
  <c r="S330"/>
  <c r="I331"/>
  <c r="J331"/>
  <c r="K331"/>
  <c r="L331"/>
  <c r="M331"/>
  <c r="N331"/>
  <c r="O331"/>
  <c r="P331"/>
  <c r="Q331"/>
  <c r="R331"/>
  <c r="S331"/>
  <c r="I245"/>
  <c r="J245"/>
  <c r="K245"/>
  <c r="L245"/>
  <c r="M245"/>
  <c r="N245"/>
  <c r="O245"/>
  <c r="P245"/>
  <c r="Q245"/>
  <c r="R245"/>
  <c r="S245"/>
  <c r="I246"/>
  <c r="J246"/>
  <c r="K246"/>
  <c r="L246"/>
  <c r="M246"/>
  <c r="N246"/>
  <c r="O246"/>
  <c r="P246"/>
  <c r="Q246"/>
  <c r="R246"/>
  <c r="S246"/>
  <c r="I247"/>
  <c r="J247"/>
  <c r="K247"/>
  <c r="L247"/>
  <c r="M247"/>
  <c r="N247"/>
  <c r="O247"/>
  <c r="P247"/>
  <c r="Q247"/>
  <c r="R247"/>
  <c r="S247"/>
  <c r="I241"/>
  <c r="J241"/>
  <c r="K241"/>
  <c r="L241"/>
  <c r="M241"/>
  <c r="N241"/>
  <c r="O241"/>
  <c r="P241"/>
  <c r="Q241"/>
  <c r="R241"/>
  <c r="S241"/>
  <c r="I242"/>
  <c r="J242"/>
  <c r="K242"/>
  <c r="L242"/>
  <c r="M242"/>
  <c r="N242"/>
  <c r="O242"/>
  <c r="P242"/>
  <c r="Q242"/>
  <c r="R242"/>
  <c r="S242"/>
  <c r="I243"/>
  <c r="J243"/>
  <c r="K243"/>
  <c r="L243"/>
  <c r="M243"/>
  <c r="N243"/>
  <c r="O243"/>
  <c r="P243"/>
  <c r="Q243"/>
  <c r="R243"/>
  <c r="S243"/>
  <c r="I237"/>
  <c r="J237"/>
  <c r="K237"/>
  <c r="L237"/>
  <c r="M237"/>
  <c r="N237"/>
  <c r="O237"/>
  <c r="P237"/>
  <c r="Q237"/>
  <c r="R237"/>
  <c r="S237"/>
  <c r="I238"/>
  <c r="J238"/>
  <c r="K238"/>
  <c r="L238"/>
  <c r="M238"/>
  <c r="N238"/>
  <c r="O238"/>
  <c r="P238"/>
  <c r="Q238"/>
  <c r="R238"/>
  <c r="S238"/>
  <c r="I239"/>
  <c r="J239"/>
  <c r="K239"/>
  <c r="L239"/>
  <c r="M239"/>
  <c r="N239"/>
  <c r="O239"/>
  <c r="P239"/>
  <c r="Q239"/>
  <c r="R239"/>
  <c r="S239"/>
  <c r="I233"/>
  <c r="J233"/>
  <c r="K233"/>
  <c r="L233"/>
  <c r="M233"/>
  <c r="N233"/>
  <c r="O233"/>
  <c r="P233"/>
  <c r="Q233"/>
  <c r="R233"/>
  <c r="S233"/>
  <c r="I234"/>
  <c r="J234"/>
  <c r="K234"/>
  <c r="L234"/>
  <c r="M234"/>
  <c r="N234"/>
  <c r="O234"/>
  <c r="P234"/>
  <c r="Q234"/>
  <c r="R234"/>
  <c r="S234"/>
  <c r="I235"/>
  <c r="J235"/>
  <c r="K235"/>
  <c r="L235"/>
  <c r="M235"/>
  <c r="N235"/>
  <c r="O235"/>
  <c r="P235"/>
  <c r="Q235"/>
  <c r="R235"/>
  <c r="S235"/>
  <c r="I229"/>
  <c r="J229"/>
  <c r="K229"/>
  <c r="L229"/>
  <c r="M229"/>
  <c r="N229"/>
  <c r="O229"/>
  <c r="P229"/>
  <c r="Q229"/>
  <c r="R229"/>
  <c r="S229"/>
  <c r="I230"/>
  <c r="J230"/>
  <c r="K230"/>
  <c r="L230"/>
  <c r="M230"/>
  <c r="N230"/>
  <c r="O230"/>
  <c r="P230"/>
  <c r="Q230"/>
  <c r="R230"/>
  <c r="S230"/>
  <c r="I231"/>
  <c r="J231"/>
  <c r="K231"/>
  <c r="L231"/>
  <c r="M231"/>
  <c r="N231"/>
  <c r="O231"/>
  <c r="P231"/>
  <c r="Q231"/>
  <c r="R231"/>
  <c r="S231"/>
  <c r="I225"/>
  <c r="J225"/>
  <c r="K225"/>
  <c r="L225"/>
  <c r="M225"/>
  <c r="N225"/>
  <c r="O225"/>
  <c r="P225"/>
  <c r="Q225"/>
  <c r="R225"/>
  <c r="S225"/>
  <c r="I226"/>
  <c r="J226"/>
  <c r="K226"/>
  <c r="L226"/>
  <c r="M226"/>
  <c r="N226"/>
  <c r="O226"/>
  <c r="P226"/>
  <c r="Q226"/>
  <c r="R226"/>
  <c r="S226"/>
  <c r="I227"/>
  <c r="J227"/>
  <c r="K227"/>
  <c r="L227"/>
  <c r="M227"/>
  <c r="N227"/>
  <c r="O227"/>
  <c r="P227"/>
  <c r="Q227"/>
  <c r="R227"/>
  <c r="S227"/>
  <c r="I221"/>
  <c r="J221"/>
  <c r="K221"/>
  <c r="L221"/>
  <c r="M221"/>
  <c r="N221"/>
  <c r="O221"/>
  <c r="P221"/>
  <c r="Q221"/>
  <c r="R221"/>
  <c r="S221"/>
  <c r="I222"/>
  <c r="J222"/>
  <c r="K222"/>
  <c r="L222"/>
  <c r="M222"/>
  <c r="N222"/>
  <c r="O222"/>
  <c r="P222"/>
  <c r="Q222"/>
  <c r="R222"/>
  <c r="S222"/>
  <c r="I223"/>
  <c r="J223"/>
  <c r="K223"/>
  <c r="L223"/>
  <c r="M223"/>
  <c r="N223"/>
  <c r="O223"/>
  <c r="P223"/>
  <c r="Q223"/>
  <c r="R223"/>
  <c r="S223"/>
  <c r="I217"/>
  <c r="J217"/>
  <c r="K217"/>
  <c r="L217"/>
  <c r="M217"/>
  <c r="N217"/>
  <c r="O217"/>
  <c r="P217"/>
  <c r="Q217"/>
  <c r="R217"/>
  <c r="S217"/>
  <c r="I218"/>
  <c r="J218"/>
  <c r="K218"/>
  <c r="L218"/>
  <c r="M218"/>
  <c r="N218"/>
  <c r="O218"/>
  <c r="P218"/>
  <c r="Q218"/>
  <c r="R218"/>
  <c r="S218"/>
  <c r="I219"/>
  <c r="J219"/>
  <c r="K219"/>
  <c r="L219"/>
  <c r="M219"/>
  <c r="N219"/>
  <c r="O219"/>
  <c r="P219"/>
  <c r="Q219"/>
  <c r="R219"/>
  <c r="S219"/>
  <c r="I213"/>
  <c r="J213"/>
  <c r="K213"/>
  <c r="L213"/>
  <c r="M213"/>
  <c r="N213"/>
  <c r="O213"/>
  <c r="P213"/>
  <c r="Q213"/>
  <c r="R213"/>
  <c r="S213"/>
  <c r="I214"/>
  <c r="J214"/>
  <c r="K214"/>
  <c r="L214"/>
  <c r="M214"/>
  <c r="N214"/>
  <c r="O214"/>
  <c r="P214"/>
  <c r="Q214"/>
  <c r="R214"/>
  <c r="S214"/>
  <c r="I215"/>
  <c r="J215"/>
  <c r="K215"/>
  <c r="L215"/>
  <c r="M215"/>
  <c r="N215"/>
  <c r="O215"/>
  <c r="P215"/>
  <c r="Q215"/>
  <c r="R215"/>
  <c r="S215"/>
  <c r="I209"/>
  <c r="J209"/>
  <c r="K209"/>
  <c r="L209"/>
  <c r="M209"/>
  <c r="N209"/>
  <c r="O209"/>
  <c r="P209"/>
  <c r="Q209"/>
  <c r="R209"/>
  <c r="S209"/>
  <c r="I210"/>
  <c r="J210"/>
  <c r="K210"/>
  <c r="L210"/>
  <c r="M210"/>
  <c r="N210"/>
  <c r="O210"/>
  <c r="P210"/>
  <c r="Q210"/>
  <c r="R210"/>
  <c r="S210"/>
  <c r="I211"/>
  <c r="J211"/>
  <c r="K211"/>
  <c r="L211"/>
  <c r="M211"/>
  <c r="N211"/>
  <c r="O211"/>
  <c r="P211"/>
  <c r="Q211"/>
  <c r="R211"/>
  <c r="S211"/>
  <c r="I205"/>
  <c r="J205"/>
  <c r="K205"/>
  <c r="L205"/>
  <c r="M205"/>
  <c r="N205"/>
  <c r="O205"/>
  <c r="P205"/>
  <c r="Q205"/>
  <c r="R205"/>
  <c r="S205"/>
  <c r="I206"/>
  <c r="J206"/>
  <c r="K206"/>
  <c r="L206"/>
  <c r="M206"/>
  <c r="N206"/>
  <c r="O206"/>
  <c r="P206"/>
  <c r="Q206"/>
  <c r="R206"/>
  <c r="S206"/>
  <c r="I207"/>
  <c r="J207"/>
  <c r="K207"/>
  <c r="L207"/>
  <c r="M207"/>
  <c r="N207"/>
  <c r="O207"/>
  <c r="P207"/>
  <c r="Q207"/>
  <c r="R207"/>
  <c r="S207"/>
  <c r="I201"/>
  <c r="J201"/>
  <c r="K201"/>
  <c r="L201"/>
  <c r="M201"/>
  <c r="N201"/>
  <c r="O201"/>
  <c r="P201"/>
  <c r="Q201"/>
  <c r="R201"/>
  <c r="S201"/>
  <c r="I202"/>
  <c r="J202"/>
  <c r="K202"/>
  <c r="L202"/>
  <c r="M202"/>
  <c r="N202"/>
  <c r="O202"/>
  <c r="P202"/>
  <c r="Q202"/>
  <c r="R202"/>
  <c r="S202"/>
  <c r="I203"/>
  <c r="J203"/>
  <c r="K203"/>
  <c r="L203"/>
  <c r="M203"/>
  <c r="N203"/>
  <c r="O203"/>
  <c r="P203"/>
  <c r="Q203"/>
  <c r="R203"/>
  <c r="S203"/>
  <c r="I197"/>
  <c r="J197"/>
  <c r="K197"/>
  <c r="L197"/>
  <c r="M197"/>
  <c r="N197"/>
  <c r="O197"/>
  <c r="P197"/>
  <c r="Q197"/>
  <c r="R197"/>
  <c r="S197"/>
  <c r="I198"/>
  <c r="J198"/>
  <c r="K198"/>
  <c r="L198"/>
  <c r="M198"/>
  <c r="N198"/>
  <c r="O198"/>
  <c r="P198"/>
  <c r="Q198"/>
  <c r="R198"/>
  <c r="S198"/>
  <c r="I199"/>
  <c r="J199"/>
  <c r="K199"/>
  <c r="L199"/>
  <c r="M199"/>
  <c r="N199"/>
  <c r="O199"/>
  <c r="P199"/>
  <c r="Q199"/>
  <c r="R199"/>
  <c r="S199"/>
  <c r="I193"/>
  <c r="J193"/>
  <c r="K193"/>
  <c r="L193"/>
  <c r="M193"/>
  <c r="N193"/>
  <c r="O193"/>
  <c r="P193"/>
  <c r="Q193"/>
  <c r="R193"/>
  <c r="S193"/>
  <c r="I194"/>
  <c r="J194"/>
  <c r="K194"/>
  <c r="L194"/>
  <c r="M194"/>
  <c r="N194"/>
  <c r="O194"/>
  <c r="P194"/>
  <c r="Q194"/>
  <c r="R194"/>
  <c r="S194"/>
  <c r="I195"/>
  <c r="J195"/>
  <c r="K195"/>
  <c r="L195"/>
  <c r="M195"/>
  <c r="N195"/>
  <c r="O195"/>
  <c r="P195"/>
  <c r="Q195"/>
  <c r="R195"/>
  <c r="S195"/>
  <c r="I189"/>
  <c r="J189"/>
  <c r="K189"/>
  <c r="L189"/>
  <c r="M189"/>
  <c r="N189"/>
  <c r="O189"/>
  <c r="P189"/>
  <c r="Q189"/>
  <c r="R189"/>
  <c r="S189"/>
  <c r="I190"/>
  <c r="J190"/>
  <c r="K190"/>
  <c r="L190"/>
  <c r="M190"/>
  <c r="N190"/>
  <c r="O190"/>
  <c r="P190"/>
  <c r="Q190"/>
  <c r="R190"/>
  <c r="S190"/>
  <c r="I191"/>
  <c r="J191"/>
  <c r="K191"/>
  <c r="L191"/>
  <c r="M191"/>
  <c r="N191"/>
  <c r="O191"/>
  <c r="P191"/>
  <c r="Q191"/>
  <c r="R191"/>
  <c r="S191"/>
  <c r="I185"/>
  <c r="J185"/>
  <c r="K185"/>
  <c r="L185"/>
  <c r="M185"/>
  <c r="N185"/>
  <c r="O185"/>
  <c r="P185"/>
  <c r="Q185"/>
  <c r="R185"/>
  <c r="S185"/>
  <c r="I186"/>
  <c r="J186"/>
  <c r="K186"/>
  <c r="L186"/>
  <c r="M186"/>
  <c r="N186"/>
  <c r="O186"/>
  <c r="P186"/>
  <c r="Q186"/>
  <c r="R186"/>
  <c r="S186"/>
  <c r="I187"/>
  <c r="J187"/>
  <c r="K187"/>
  <c r="L187"/>
  <c r="M187"/>
  <c r="N187"/>
  <c r="O187"/>
  <c r="P187"/>
  <c r="Q187"/>
  <c r="R187"/>
  <c r="S187"/>
  <c r="I181"/>
  <c r="J181"/>
  <c r="K181"/>
  <c r="L181"/>
  <c r="M181"/>
  <c r="N181"/>
  <c r="O181"/>
  <c r="P181"/>
  <c r="Q181"/>
  <c r="R181"/>
  <c r="S181"/>
  <c r="I182"/>
  <c r="J182"/>
  <c r="K182"/>
  <c r="L182"/>
  <c r="M182"/>
  <c r="N182"/>
  <c r="O182"/>
  <c r="P182"/>
  <c r="Q182"/>
  <c r="R182"/>
  <c r="S182"/>
  <c r="I183"/>
  <c r="J183"/>
  <c r="K183"/>
  <c r="L183"/>
  <c r="M183"/>
  <c r="N183"/>
  <c r="O183"/>
  <c r="P183"/>
  <c r="Q183"/>
  <c r="R183"/>
  <c r="S183"/>
  <c r="I177"/>
  <c r="J177"/>
  <c r="K177"/>
  <c r="L177"/>
  <c r="M177"/>
  <c r="N177"/>
  <c r="O177"/>
  <c r="P177"/>
  <c r="Q177"/>
  <c r="R177"/>
  <c r="S177"/>
  <c r="I178"/>
  <c r="J178"/>
  <c r="K178"/>
  <c r="L178"/>
  <c r="M178"/>
  <c r="N178"/>
  <c r="O178"/>
  <c r="P178"/>
  <c r="Q178"/>
  <c r="R178"/>
  <c r="S178"/>
  <c r="I179"/>
  <c r="J179"/>
  <c r="K179"/>
  <c r="L179"/>
  <c r="M179"/>
  <c r="N179"/>
  <c r="O179"/>
  <c r="P179"/>
  <c r="Q179"/>
  <c r="R179"/>
  <c r="S179"/>
  <c r="I173"/>
  <c r="J173"/>
  <c r="K173"/>
  <c r="L173"/>
  <c r="M173"/>
  <c r="N173"/>
  <c r="O173"/>
  <c r="P173"/>
  <c r="Q173"/>
  <c r="R173"/>
  <c r="S173"/>
  <c r="I174"/>
  <c r="J174"/>
  <c r="K174"/>
  <c r="L174"/>
  <c r="M174"/>
  <c r="N174"/>
  <c r="O174"/>
  <c r="P174"/>
  <c r="Q174"/>
  <c r="R174"/>
  <c r="S174"/>
  <c r="I175"/>
  <c r="J175"/>
  <c r="K175"/>
  <c r="L175"/>
  <c r="M175"/>
  <c r="N175"/>
  <c r="O175"/>
  <c r="P175"/>
  <c r="Q175"/>
  <c r="R175"/>
  <c r="S175"/>
  <c r="I169"/>
  <c r="J169"/>
  <c r="K169"/>
  <c r="L169"/>
  <c r="M169"/>
  <c r="N169"/>
  <c r="O169"/>
  <c r="P169"/>
  <c r="Q169"/>
  <c r="R169"/>
  <c r="S169"/>
  <c r="I170"/>
  <c r="J170"/>
  <c r="K170"/>
  <c r="L170"/>
  <c r="M170"/>
  <c r="N170"/>
  <c r="O170"/>
  <c r="P170"/>
  <c r="Q170"/>
  <c r="R170"/>
  <c r="S170"/>
  <c r="I171"/>
  <c r="J171"/>
  <c r="K171"/>
  <c r="L171"/>
  <c r="M171"/>
  <c r="N171"/>
  <c r="O171"/>
  <c r="P171"/>
  <c r="Q171"/>
  <c r="R171"/>
  <c r="S171"/>
  <c r="I165"/>
  <c r="J165"/>
  <c r="K165"/>
  <c r="L165"/>
  <c r="M165"/>
  <c r="N165"/>
  <c r="O165"/>
  <c r="P165"/>
  <c r="Q165"/>
  <c r="R165"/>
  <c r="S165"/>
  <c r="I166"/>
  <c r="J166"/>
  <c r="K166"/>
  <c r="L166"/>
  <c r="M166"/>
  <c r="N166"/>
  <c r="O166"/>
  <c r="P166"/>
  <c r="Q166"/>
  <c r="R166"/>
  <c r="S166"/>
  <c r="I167"/>
  <c r="J167"/>
  <c r="K167"/>
  <c r="L167"/>
  <c r="M167"/>
  <c r="N167"/>
  <c r="O167"/>
  <c r="P167"/>
  <c r="Q167"/>
  <c r="R167"/>
  <c r="S167"/>
  <c r="I161"/>
  <c r="J161"/>
  <c r="K161"/>
  <c r="L161"/>
  <c r="M161"/>
  <c r="N161"/>
  <c r="O161"/>
  <c r="P161"/>
  <c r="Q161"/>
  <c r="R161"/>
  <c r="S161"/>
  <c r="I162"/>
  <c r="J162"/>
  <c r="K162"/>
  <c r="L162"/>
  <c r="M162"/>
  <c r="N162"/>
  <c r="O162"/>
  <c r="P162"/>
  <c r="Q162"/>
  <c r="R162"/>
  <c r="S162"/>
  <c r="I163"/>
  <c r="J163"/>
  <c r="K163"/>
  <c r="L163"/>
  <c r="M163"/>
  <c r="N163"/>
  <c r="O163"/>
  <c r="P163"/>
  <c r="Q163"/>
  <c r="R163"/>
  <c r="S163"/>
  <c r="I157"/>
  <c r="J157"/>
  <c r="K157"/>
  <c r="L157"/>
  <c r="M157"/>
  <c r="N157"/>
  <c r="O157"/>
  <c r="P157"/>
  <c r="Q157"/>
  <c r="R157"/>
  <c r="S157"/>
  <c r="I158"/>
  <c r="J158"/>
  <c r="K158"/>
  <c r="L158"/>
  <c r="M158"/>
  <c r="N158"/>
  <c r="O158"/>
  <c r="P158"/>
  <c r="Q158"/>
  <c r="R158"/>
  <c r="S158"/>
  <c r="I159"/>
  <c r="J159"/>
  <c r="K159"/>
  <c r="L159"/>
  <c r="M159"/>
  <c r="N159"/>
  <c r="O159"/>
  <c r="P159"/>
  <c r="Q159"/>
  <c r="R159"/>
  <c r="S159"/>
  <c r="I153"/>
  <c r="J153"/>
  <c r="K153"/>
  <c r="L153"/>
  <c r="M153"/>
  <c r="N153"/>
  <c r="O153"/>
  <c r="P153"/>
  <c r="Q153"/>
  <c r="R153"/>
  <c r="S153"/>
  <c r="I154"/>
  <c r="J154"/>
  <c r="K154"/>
  <c r="L154"/>
  <c r="M154"/>
  <c r="N154"/>
  <c r="O154"/>
  <c r="P154"/>
  <c r="Q154"/>
  <c r="R154"/>
  <c r="S154"/>
  <c r="I155"/>
  <c r="J155"/>
  <c r="K155"/>
  <c r="L155"/>
  <c r="M155"/>
  <c r="N155"/>
  <c r="O155"/>
  <c r="P155"/>
  <c r="Q155"/>
  <c r="R155"/>
  <c r="S155"/>
  <c r="I149"/>
  <c r="J149"/>
  <c r="K149"/>
  <c r="L149"/>
  <c r="M149"/>
  <c r="N149"/>
  <c r="O149"/>
  <c r="P149"/>
  <c r="Q149"/>
  <c r="R149"/>
  <c r="S149"/>
  <c r="I150"/>
  <c r="J150"/>
  <c r="K150"/>
  <c r="L150"/>
  <c r="M150"/>
  <c r="N150"/>
  <c r="O150"/>
  <c r="P150"/>
  <c r="Q150"/>
  <c r="R150"/>
  <c r="S150"/>
  <c r="I151"/>
  <c r="J151"/>
  <c r="K151"/>
  <c r="L151"/>
  <c r="M151"/>
  <c r="N151"/>
  <c r="O151"/>
  <c r="P151"/>
  <c r="Q151"/>
  <c r="R151"/>
  <c r="S151"/>
  <c r="I145"/>
  <c r="J145"/>
  <c r="K145"/>
  <c r="L145"/>
  <c r="M145"/>
  <c r="N145"/>
  <c r="O145"/>
  <c r="P145"/>
  <c r="Q145"/>
  <c r="R145"/>
  <c r="S145"/>
  <c r="I146"/>
  <c r="J146"/>
  <c r="K146"/>
  <c r="L146"/>
  <c r="M146"/>
  <c r="N146"/>
  <c r="O146"/>
  <c r="P146"/>
  <c r="Q146"/>
  <c r="R146"/>
  <c r="S146"/>
  <c r="I147"/>
  <c r="J147"/>
  <c r="K147"/>
  <c r="L147"/>
  <c r="M147"/>
  <c r="N147"/>
  <c r="O147"/>
  <c r="P147"/>
  <c r="Q147"/>
  <c r="R147"/>
  <c r="S147"/>
  <c r="I141"/>
  <c r="J141"/>
  <c r="K141"/>
  <c r="L141"/>
  <c r="M141"/>
  <c r="N141"/>
  <c r="O141"/>
  <c r="P141"/>
  <c r="Q141"/>
  <c r="R141"/>
  <c r="S141"/>
  <c r="I142"/>
  <c r="J142"/>
  <c r="K142"/>
  <c r="L142"/>
  <c r="M142"/>
  <c r="N142"/>
  <c r="O142"/>
  <c r="P142"/>
  <c r="Q142"/>
  <c r="R142"/>
  <c r="S142"/>
  <c r="I143"/>
  <c r="J143"/>
  <c r="K143"/>
  <c r="L143"/>
  <c r="M143"/>
  <c r="N143"/>
  <c r="O143"/>
  <c r="P143"/>
  <c r="Q143"/>
  <c r="R143"/>
  <c r="S143"/>
  <c r="I137"/>
  <c r="J137"/>
  <c r="K137"/>
  <c r="L137"/>
  <c r="M137"/>
  <c r="N137"/>
  <c r="O137"/>
  <c r="P137"/>
  <c r="Q137"/>
  <c r="R137"/>
  <c r="S137"/>
  <c r="I138"/>
  <c r="J138"/>
  <c r="K138"/>
  <c r="L138"/>
  <c r="M138"/>
  <c r="N138"/>
  <c r="O138"/>
  <c r="P138"/>
  <c r="Q138"/>
  <c r="R138"/>
  <c r="S138"/>
  <c r="I139"/>
  <c r="J139"/>
  <c r="K139"/>
  <c r="L139"/>
  <c r="M139"/>
  <c r="N139"/>
  <c r="O139"/>
  <c r="P139"/>
  <c r="Q139"/>
  <c r="R139"/>
  <c r="S139"/>
  <c r="I133"/>
  <c r="J133"/>
  <c r="K133"/>
  <c r="L133"/>
  <c r="M133"/>
  <c r="N133"/>
  <c r="O133"/>
  <c r="P133"/>
  <c r="Q133"/>
  <c r="R133"/>
  <c r="S133"/>
  <c r="I134"/>
  <c r="J134"/>
  <c r="K134"/>
  <c r="L134"/>
  <c r="M134"/>
  <c r="N134"/>
  <c r="O134"/>
  <c r="P134"/>
  <c r="Q134"/>
  <c r="R134"/>
  <c r="S134"/>
  <c r="I135"/>
  <c r="J135"/>
  <c r="K135"/>
  <c r="L135"/>
  <c r="M135"/>
  <c r="N135"/>
  <c r="O135"/>
  <c r="P135"/>
  <c r="Q135"/>
  <c r="R135"/>
  <c r="S135"/>
  <c r="I129"/>
  <c r="J129"/>
  <c r="K129"/>
  <c r="L129"/>
  <c r="M129"/>
  <c r="N129"/>
  <c r="O129"/>
  <c r="P129"/>
  <c r="Q129"/>
  <c r="R129"/>
  <c r="S129"/>
  <c r="I130"/>
  <c r="J130"/>
  <c r="K130"/>
  <c r="L130"/>
  <c r="M130"/>
  <c r="N130"/>
  <c r="O130"/>
  <c r="P130"/>
  <c r="Q130"/>
  <c r="R130"/>
  <c r="S130"/>
  <c r="I131"/>
  <c r="J131"/>
  <c r="K131"/>
  <c r="L131"/>
  <c r="M131"/>
  <c r="N131"/>
  <c r="O131"/>
  <c r="P131"/>
  <c r="Q131"/>
  <c r="R131"/>
  <c r="S131"/>
  <c r="I125"/>
  <c r="J125"/>
  <c r="K125"/>
  <c r="L125"/>
  <c r="M125"/>
  <c r="N125"/>
  <c r="O125"/>
  <c r="P125"/>
  <c r="Q125"/>
  <c r="R125"/>
  <c r="S125"/>
  <c r="I126"/>
  <c r="J126"/>
  <c r="K126"/>
  <c r="L126"/>
  <c r="M126"/>
  <c r="N126"/>
  <c r="O126"/>
  <c r="P126"/>
  <c r="Q126"/>
  <c r="R126"/>
  <c r="S126"/>
  <c r="I127"/>
  <c r="J127"/>
  <c r="K127"/>
  <c r="L127"/>
  <c r="M127"/>
  <c r="N127"/>
  <c r="O127"/>
  <c r="P127"/>
  <c r="Q127"/>
  <c r="R127"/>
  <c r="S127"/>
  <c r="I121"/>
  <c r="J121"/>
  <c r="K121"/>
  <c r="L121"/>
  <c r="M121"/>
  <c r="N121"/>
  <c r="O121"/>
  <c r="P121"/>
  <c r="Q121"/>
  <c r="R121"/>
  <c r="S121"/>
  <c r="I122"/>
  <c r="J122"/>
  <c r="K122"/>
  <c r="L122"/>
  <c r="M122"/>
  <c r="N122"/>
  <c r="O122"/>
  <c r="P122"/>
  <c r="Q122"/>
  <c r="R122"/>
  <c r="S122"/>
  <c r="I123"/>
  <c r="J123"/>
  <c r="K123"/>
  <c r="L123"/>
  <c r="M123"/>
  <c r="N123"/>
  <c r="O123"/>
  <c r="P123"/>
  <c r="Q123"/>
  <c r="R123"/>
  <c r="S123"/>
  <c r="I117"/>
  <c r="J117"/>
  <c r="K117"/>
  <c r="L117"/>
  <c r="M117"/>
  <c r="N117"/>
  <c r="O117"/>
  <c r="P117"/>
  <c r="Q117"/>
  <c r="R117"/>
  <c r="S117"/>
  <c r="I118"/>
  <c r="J118"/>
  <c r="K118"/>
  <c r="L118"/>
  <c r="M118"/>
  <c r="N118"/>
  <c r="O118"/>
  <c r="P118"/>
  <c r="Q118"/>
  <c r="R118"/>
  <c r="S118"/>
  <c r="I119"/>
  <c r="J119"/>
  <c r="K119"/>
  <c r="L119"/>
  <c r="M119"/>
  <c r="N119"/>
  <c r="O119"/>
  <c r="P119"/>
  <c r="Q119"/>
  <c r="R119"/>
  <c r="S119"/>
  <c r="I113"/>
  <c r="J113"/>
  <c r="K113"/>
  <c r="L113"/>
  <c r="M113"/>
  <c r="N113"/>
  <c r="O113"/>
  <c r="P113"/>
  <c r="Q113"/>
  <c r="R113"/>
  <c r="S113"/>
  <c r="I114"/>
  <c r="J114"/>
  <c r="K114"/>
  <c r="L114"/>
  <c r="M114"/>
  <c r="N114"/>
  <c r="O114"/>
  <c r="P114"/>
  <c r="Q114"/>
  <c r="R114"/>
  <c r="S114"/>
  <c r="I115"/>
  <c r="J115"/>
  <c r="K115"/>
  <c r="L115"/>
  <c r="M115"/>
  <c r="N115"/>
  <c r="O115"/>
  <c r="P115"/>
  <c r="Q115"/>
  <c r="R115"/>
  <c r="S115"/>
  <c r="I109"/>
  <c r="K109"/>
  <c r="L109"/>
  <c r="M109"/>
  <c r="N109"/>
  <c r="O109"/>
  <c r="P109"/>
  <c r="Q109"/>
  <c r="R109"/>
  <c r="S109"/>
  <c r="I110"/>
  <c r="J110"/>
  <c r="K110"/>
  <c r="L110"/>
  <c r="M110"/>
  <c r="N110"/>
  <c r="O110"/>
  <c r="P110"/>
  <c r="Q110"/>
  <c r="R110"/>
  <c r="S110"/>
  <c r="I111"/>
  <c r="J111"/>
  <c r="K111"/>
  <c r="L111"/>
  <c r="M111"/>
  <c r="N111"/>
  <c r="O111"/>
  <c r="P111"/>
  <c r="Q111"/>
  <c r="R111"/>
  <c r="S111"/>
  <c r="I106"/>
  <c r="J106"/>
  <c r="K106"/>
  <c r="L106"/>
  <c r="M106"/>
  <c r="N106"/>
  <c r="O106"/>
  <c r="P106"/>
  <c r="Q106"/>
  <c r="R106"/>
  <c r="S106"/>
  <c r="I107"/>
  <c r="J107"/>
  <c r="K107"/>
  <c r="L107"/>
  <c r="M107"/>
  <c r="N107"/>
  <c r="O107"/>
  <c r="P107"/>
  <c r="Q107"/>
  <c r="R107"/>
  <c r="S107"/>
  <c r="I101"/>
  <c r="J101"/>
  <c r="K101"/>
  <c r="L101"/>
  <c r="M101"/>
  <c r="N101"/>
  <c r="O101"/>
  <c r="P101"/>
  <c r="Q101"/>
  <c r="R101"/>
  <c r="S101"/>
  <c r="I102"/>
  <c r="J102"/>
  <c r="K102"/>
  <c r="L102"/>
  <c r="M102"/>
  <c r="N102"/>
  <c r="O102"/>
  <c r="P102"/>
  <c r="Q102"/>
  <c r="R102"/>
  <c r="S102"/>
  <c r="I103"/>
  <c r="J103"/>
  <c r="K103"/>
  <c r="L103"/>
  <c r="M103"/>
  <c r="N103"/>
  <c r="O103"/>
  <c r="P103"/>
  <c r="Q103"/>
  <c r="R103"/>
  <c r="S103"/>
  <c r="I97"/>
  <c r="J97"/>
  <c r="K97"/>
  <c r="L97"/>
  <c r="M97"/>
  <c r="N97"/>
  <c r="O97"/>
  <c r="P97"/>
  <c r="Q97"/>
  <c r="R97"/>
  <c r="S97"/>
  <c r="I98"/>
  <c r="J98"/>
  <c r="K98"/>
  <c r="L98"/>
  <c r="M98"/>
  <c r="N98"/>
  <c r="O98"/>
  <c r="P98"/>
  <c r="Q98"/>
  <c r="R98"/>
  <c r="S98"/>
  <c r="I99"/>
  <c r="J99"/>
  <c r="K99"/>
  <c r="L99"/>
  <c r="M99"/>
  <c r="N99"/>
  <c r="O99"/>
  <c r="P99"/>
  <c r="Q99"/>
  <c r="R99"/>
  <c r="S99"/>
  <c r="I93"/>
  <c r="J93"/>
  <c r="K93"/>
  <c r="L93"/>
  <c r="M93"/>
  <c r="N93"/>
  <c r="O93"/>
  <c r="P93"/>
  <c r="Q93"/>
  <c r="R93"/>
  <c r="S93"/>
  <c r="I94"/>
  <c r="J94"/>
  <c r="K94"/>
  <c r="L94"/>
  <c r="M94"/>
  <c r="N94"/>
  <c r="O94"/>
  <c r="P94"/>
  <c r="Q94"/>
  <c r="R94"/>
  <c r="S94"/>
  <c r="I95"/>
  <c r="J95"/>
  <c r="K95"/>
  <c r="L95"/>
  <c r="M95"/>
  <c r="N95"/>
  <c r="O95"/>
  <c r="P95"/>
  <c r="Q95"/>
  <c r="R95"/>
  <c r="S95"/>
  <c r="I89"/>
  <c r="J89"/>
  <c r="K89"/>
  <c r="L89"/>
  <c r="M89"/>
  <c r="N89"/>
  <c r="O89"/>
  <c r="P89"/>
  <c r="Q89"/>
  <c r="R89"/>
  <c r="S89"/>
  <c r="I90"/>
  <c r="J90"/>
  <c r="K90"/>
  <c r="L90"/>
  <c r="M90"/>
  <c r="N90"/>
  <c r="O90"/>
  <c r="P90"/>
  <c r="Q90"/>
  <c r="R90"/>
  <c r="S90"/>
  <c r="I91"/>
  <c r="J91"/>
  <c r="K91"/>
  <c r="L91"/>
  <c r="M91"/>
  <c r="N91"/>
  <c r="O91"/>
  <c r="P91"/>
  <c r="Q91"/>
  <c r="R91"/>
  <c r="S91"/>
  <c r="I85"/>
  <c r="J85"/>
  <c r="K85"/>
  <c r="L85"/>
  <c r="M85"/>
  <c r="N85"/>
  <c r="O85"/>
  <c r="P85"/>
  <c r="Q85"/>
  <c r="R85"/>
  <c r="S85"/>
  <c r="I86"/>
  <c r="J86"/>
  <c r="K86"/>
  <c r="L86"/>
  <c r="M86"/>
  <c r="N86"/>
  <c r="O86"/>
  <c r="P86"/>
  <c r="Q86"/>
  <c r="R86"/>
  <c r="S86"/>
  <c r="I87"/>
  <c r="J87"/>
  <c r="K87"/>
  <c r="L87"/>
  <c r="M87"/>
  <c r="N87"/>
  <c r="O87"/>
  <c r="P87"/>
  <c r="Q87"/>
  <c r="R87"/>
  <c r="S87"/>
  <c r="I35"/>
  <c r="J35"/>
  <c r="K35"/>
  <c r="L35"/>
  <c r="M35"/>
  <c r="N35"/>
  <c r="O35"/>
  <c r="P35"/>
  <c r="Q35"/>
  <c r="R35"/>
  <c r="S35"/>
  <c r="H35"/>
  <c r="H331"/>
  <c r="H330"/>
  <c r="H327"/>
  <c r="H326"/>
  <c r="H325"/>
  <c r="H323"/>
  <c r="H322"/>
  <c r="H321"/>
  <c r="H318"/>
  <c r="H319"/>
  <c r="H317"/>
  <c r="H315"/>
  <c r="H314"/>
  <c r="H313"/>
  <c r="H311"/>
  <c r="H310"/>
  <c r="H309"/>
  <c r="H307"/>
  <c r="H306"/>
  <c r="H305"/>
  <c r="H308" s="1"/>
  <c r="H303"/>
  <c r="H302"/>
  <c r="H301"/>
  <c r="H304" s="1"/>
  <c r="H299"/>
  <c r="H298"/>
  <c r="H297"/>
  <c r="H295"/>
  <c r="H294"/>
  <c r="H293"/>
  <c r="H291"/>
  <c r="H290"/>
  <c r="H289"/>
  <c r="H287"/>
  <c r="H286"/>
  <c r="H285"/>
  <c r="H283"/>
  <c r="H282"/>
  <c r="H281"/>
  <c r="H279"/>
  <c r="H278"/>
  <c r="H277"/>
  <c r="H275"/>
  <c r="H274"/>
  <c r="H273"/>
  <c r="H271"/>
  <c r="H270"/>
  <c r="H269"/>
  <c r="H267"/>
  <c r="H266"/>
  <c r="H265"/>
  <c r="H268" s="1"/>
  <c r="H263"/>
  <c r="H262"/>
  <c r="H261"/>
  <c r="H259"/>
  <c r="H258"/>
  <c r="H257"/>
  <c r="H255"/>
  <c r="H254"/>
  <c r="H253"/>
  <c r="H251"/>
  <c r="H250"/>
  <c r="H249"/>
  <c r="H247"/>
  <c r="H246"/>
  <c r="H245"/>
  <c r="H243"/>
  <c r="H242"/>
  <c r="H241"/>
  <c r="H239"/>
  <c r="H238"/>
  <c r="H237"/>
  <c r="H235"/>
  <c r="H234"/>
  <c r="H233"/>
  <c r="H231"/>
  <c r="H230"/>
  <c r="H229"/>
  <c r="H227"/>
  <c r="H226"/>
  <c r="H225"/>
  <c r="H223"/>
  <c r="H222"/>
  <c r="H221"/>
  <c r="H219"/>
  <c r="H218"/>
  <c r="H217"/>
  <c r="H215"/>
  <c r="H214"/>
  <c r="H213"/>
  <c r="H211"/>
  <c r="H210"/>
  <c r="H209"/>
  <c r="H207"/>
  <c r="H206"/>
  <c r="H205"/>
  <c r="H203"/>
  <c r="H202"/>
  <c r="H201"/>
  <c r="H199"/>
  <c r="H198"/>
  <c r="H197"/>
  <c r="H195"/>
  <c r="H194"/>
  <c r="H193"/>
  <c r="H191"/>
  <c r="H190"/>
  <c r="H189"/>
  <c r="H187"/>
  <c r="H186"/>
  <c r="H185"/>
  <c r="H183"/>
  <c r="H182"/>
  <c r="H181"/>
  <c r="H179"/>
  <c r="H178"/>
  <c r="H177"/>
  <c r="H175"/>
  <c r="H174"/>
  <c r="H173"/>
  <c r="H171"/>
  <c r="H170"/>
  <c r="H169"/>
  <c r="H167"/>
  <c r="H166"/>
  <c r="H165"/>
  <c r="H163"/>
  <c r="H162"/>
  <c r="H161"/>
  <c r="H159"/>
  <c r="H158"/>
  <c r="H157"/>
  <c r="H155"/>
  <c r="H154"/>
  <c r="H153"/>
  <c r="H149"/>
  <c r="H150"/>
  <c r="H151"/>
  <c r="H147"/>
  <c r="H146"/>
  <c r="H145"/>
  <c r="H143"/>
  <c r="H142"/>
  <c r="H141"/>
  <c r="H139"/>
  <c r="H138"/>
  <c r="H137"/>
  <c r="H135"/>
  <c r="H134"/>
  <c r="H133"/>
  <c r="H131"/>
  <c r="H130"/>
  <c r="H129"/>
  <c r="H127"/>
  <c r="H126"/>
  <c r="H125"/>
  <c r="H123"/>
  <c r="H122"/>
  <c r="H121"/>
  <c r="H119"/>
  <c r="H118"/>
  <c r="H117"/>
  <c r="H115"/>
  <c r="H114"/>
  <c r="H113"/>
  <c r="H116" s="1"/>
  <c r="H111"/>
  <c r="H110"/>
  <c r="H112"/>
  <c r="H107"/>
  <c r="H106"/>
  <c r="H108"/>
  <c r="H103"/>
  <c r="H102"/>
  <c r="H101"/>
  <c r="H99"/>
  <c r="H98"/>
  <c r="H97"/>
  <c r="H95"/>
  <c r="H94"/>
  <c r="H93"/>
  <c r="H91"/>
  <c r="H90"/>
  <c r="H89"/>
  <c r="H87"/>
  <c r="H86"/>
  <c r="T401" l="1"/>
  <c r="T404" s="1"/>
  <c r="T397"/>
  <c r="T400" s="1"/>
  <c r="T393"/>
  <c r="T396" s="1"/>
  <c r="T389"/>
  <c r="T392" s="1"/>
  <c r="T385"/>
  <c r="T388" s="1"/>
  <c r="T381"/>
  <c r="T384" s="1"/>
  <c r="T377"/>
  <c r="T380" s="1"/>
  <c r="T373"/>
  <c r="T376" s="1"/>
  <c r="T369"/>
  <c r="T372" s="1"/>
  <c r="T365"/>
  <c r="T368" s="1"/>
  <c r="T361"/>
  <c r="T364" s="1"/>
  <c r="T357"/>
  <c r="T360" s="1"/>
  <c r="T353"/>
  <c r="T356" s="1"/>
  <c r="T349"/>
  <c r="T352" s="1"/>
  <c r="T345"/>
  <c r="T348" s="1"/>
  <c r="T341"/>
  <c r="T344" s="1"/>
  <c r="T337"/>
  <c r="T340" s="1"/>
  <c r="T333"/>
  <c r="T336" s="1"/>
  <c r="H124"/>
  <c r="H128"/>
  <c r="H132"/>
  <c r="H184"/>
  <c r="H188"/>
  <c r="H208"/>
  <c r="H228"/>
  <c r="B81"/>
  <c r="C81"/>
  <c r="D81"/>
  <c r="E81"/>
  <c r="F81"/>
  <c r="B85"/>
  <c r="C85"/>
  <c r="D85"/>
  <c r="E85"/>
  <c r="F85"/>
  <c r="B89"/>
  <c r="C89"/>
  <c r="D89"/>
  <c r="E89"/>
  <c r="F89"/>
  <c r="B93"/>
  <c r="C93"/>
  <c r="D93"/>
  <c r="E93"/>
  <c r="F93"/>
  <c r="B97"/>
  <c r="C97"/>
  <c r="D97"/>
  <c r="E97"/>
  <c r="F97"/>
  <c r="B101"/>
  <c r="C101"/>
  <c r="D101"/>
  <c r="E101"/>
  <c r="F101"/>
  <c r="B105"/>
  <c r="C105"/>
  <c r="D105"/>
  <c r="E105"/>
  <c r="F105"/>
  <c r="B109"/>
  <c r="C109"/>
  <c r="D109"/>
  <c r="E109"/>
  <c r="F109"/>
  <c r="B113"/>
  <c r="C113"/>
  <c r="D113"/>
  <c r="E113"/>
  <c r="F113"/>
  <c r="B117"/>
  <c r="C117"/>
  <c r="D117"/>
  <c r="E117"/>
  <c r="F117"/>
  <c r="B121"/>
  <c r="C121"/>
  <c r="D121"/>
  <c r="E121"/>
  <c r="F121"/>
  <c r="B125"/>
  <c r="C125"/>
  <c r="D125"/>
  <c r="E125"/>
  <c r="F125"/>
  <c r="B129"/>
  <c r="C129"/>
  <c r="D129"/>
  <c r="E129"/>
  <c r="F129"/>
  <c r="B133"/>
  <c r="C133"/>
  <c r="D133"/>
  <c r="E133"/>
  <c r="F133"/>
  <c r="B137"/>
  <c r="C137"/>
  <c r="D137"/>
  <c r="E137"/>
  <c r="F137"/>
  <c r="B141"/>
  <c r="C141"/>
  <c r="D141"/>
  <c r="E141"/>
  <c r="F141"/>
  <c r="B145"/>
  <c r="C145"/>
  <c r="D145"/>
  <c r="E145"/>
  <c r="F145"/>
  <c r="B149"/>
  <c r="C149"/>
  <c r="D149"/>
  <c r="E149"/>
  <c r="F149"/>
  <c r="B153"/>
  <c r="C153"/>
  <c r="D153"/>
  <c r="E153"/>
  <c r="F153"/>
  <c r="B157"/>
  <c r="C157"/>
  <c r="D157"/>
  <c r="E157"/>
  <c r="F157"/>
  <c r="B161"/>
  <c r="C161"/>
  <c r="D161"/>
  <c r="E161"/>
  <c r="F161"/>
  <c r="B165"/>
  <c r="C165"/>
  <c r="D165"/>
  <c r="E165"/>
  <c r="F165"/>
  <c r="B169"/>
  <c r="C169"/>
  <c r="D169"/>
  <c r="E169"/>
  <c r="F169"/>
  <c r="B173"/>
  <c r="C173"/>
  <c r="D173"/>
  <c r="E173"/>
  <c r="F173"/>
  <c r="B177"/>
  <c r="C177"/>
  <c r="D177"/>
  <c r="E177"/>
  <c r="F177"/>
  <c r="B181"/>
  <c r="C181"/>
  <c r="D181"/>
  <c r="E181"/>
  <c r="F181"/>
  <c r="B185"/>
  <c r="C185"/>
  <c r="D185"/>
  <c r="E185"/>
  <c r="F185"/>
  <c r="B189"/>
  <c r="C189"/>
  <c r="D189"/>
  <c r="E189"/>
  <c r="F189"/>
  <c r="B193"/>
  <c r="C193"/>
  <c r="D193"/>
  <c r="E193"/>
  <c r="F193"/>
  <c r="B197"/>
  <c r="C197"/>
  <c r="D197"/>
  <c r="E197"/>
  <c r="F197"/>
  <c r="B201"/>
  <c r="C201"/>
  <c r="D201"/>
  <c r="E201"/>
  <c r="F201"/>
  <c r="B205"/>
  <c r="C205"/>
  <c r="D205"/>
  <c r="E205"/>
  <c r="F205"/>
  <c r="B209"/>
  <c r="C209"/>
  <c r="D209"/>
  <c r="E209"/>
  <c r="F209"/>
  <c r="B213"/>
  <c r="C213"/>
  <c r="D213"/>
  <c r="E213"/>
  <c r="F213"/>
  <c r="B217"/>
  <c r="C217"/>
  <c r="D217"/>
  <c r="E217"/>
  <c r="F217"/>
  <c r="B221"/>
  <c r="C221"/>
  <c r="D221"/>
  <c r="E221"/>
  <c r="F221"/>
  <c r="B225"/>
  <c r="C225"/>
  <c r="D225"/>
  <c r="E225"/>
  <c r="F225"/>
  <c r="B229"/>
  <c r="C229"/>
  <c r="D229"/>
  <c r="E229"/>
  <c r="F229"/>
  <c r="B233"/>
  <c r="C233"/>
  <c r="D233"/>
  <c r="E233"/>
  <c r="F233"/>
  <c r="B237"/>
  <c r="C237"/>
  <c r="D237"/>
  <c r="E237"/>
  <c r="F237"/>
  <c r="B241"/>
  <c r="C241"/>
  <c r="D241"/>
  <c r="E241"/>
  <c r="F241"/>
  <c r="B245"/>
  <c r="C245"/>
  <c r="D245"/>
  <c r="E245"/>
  <c r="F245"/>
  <c r="B249"/>
  <c r="C249"/>
  <c r="D249"/>
  <c r="E249"/>
  <c r="F249"/>
  <c r="B253"/>
  <c r="C253"/>
  <c r="D253"/>
  <c r="E253"/>
  <c r="F253"/>
  <c r="B257"/>
  <c r="C257"/>
  <c r="D257"/>
  <c r="E257"/>
  <c r="F257"/>
  <c r="B261"/>
  <c r="C261"/>
  <c r="D261"/>
  <c r="E261"/>
  <c r="F261"/>
  <c r="B265"/>
  <c r="C265"/>
  <c r="D265"/>
  <c r="E265"/>
  <c r="F265"/>
  <c r="B269"/>
  <c r="C269"/>
  <c r="D269"/>
  <c r="E269"/>
  <c r="F269"/>
  <c r="B273"/>
  <c r="C273"/>
  <c r="D273"/>
  <c r="E273"/>
  <c r="F273"/>
  <c r="B277"/>
  <c r="C277"/>
  <c r="D277"/>
  <c r="E277"/>
  <c r="F277"/>
  <c r="B281"/>
  <c r="C281"/>
  <c r="D281"/>
  <c r="E281"/>
  <c r="F281"/>
  <c r="B285"/>
  <c r="C285"/>
  <c r="D285"/>
  <c r="E285"/>
  <c r="F285"/>
  <c r="B289"/>
  <c r="C289"/>
  <c r="D289"/>
  <c r="E289"/>
  <c r="F289"/>
  <c r="B293"/>
  <c r="C293"/>
  <c r="D293"/>
  <c r="E293"/>
  <c r="F293"/>
  <c r="B297"/>
  <c r="C297"/>
  <c r="D297"/>
  <c r="E297"/>
  <c r="F297"/>
  <c r="B301"/>
  <c r="C301"/>
  <c r="D301"/>
  <c r="E301"/>
  <c r="F301"/>
  <c r="B305"/>
  <c r="C305"/>
  <c r="D305"/>
  <c r="E305"/>
  <c r="F305"/>
  <c r="B309"/>
  <c r="C309"/>
  <c r="D309"/>
  <c r="E309"/>
  <c r="F309"/>
  <c r="B313"/>
  <c r="C313"/>
  <c r="D313"/>
  <c r="E313"/>
  <c r="F313"/>
  <c r="B317"/>
  <c r="C317"/>
  <c r="D317"/>
  <c r="E317"/>
  <c r="F317"/>
  <c r="B321"/>
  <c r="C321"/>
  <c r="D321"/>
  <c r="E321"/>
  <c r="F321"/>
  <c r="B325"/>
  <c r="C325"/>
  <c r="D325"/>
  <c r="E325"/>
  <c r="F325"/>
  <c r="B329"/>
  <c r="C329"/>
  <c r="D329"/>
  <c r="E329"/>
  <c r="F329"/>
  <c r="A329"/>
  <c r="A325"/>
  <c r="A321"/>
  <c r="A317"/>
  <c r="A313"/>
  <c r="A309"/>
  <c r="A305"/>
  <c r="A301"/>
  <c r="A297"/>
  <c r="A293"/>
  <c r="A289"/>
  <c r="A285"/>
  <c r="A281"/>
  <c r="A277"/>
  <c r="A273"/>
  <c r="A269"/>
  <c r="A265"/>
  <c r="A261"/>
  <c r="A257"/>
  <c r="A253"/>
  <c r="A249"/>
  <c r="A245"/>
  <c r="A241"/>
  <c r="A237"/>
  <c r="A233"/>
  <c r="A229"/>
  <c r="A225"/>
  <c r="A221"/>
  <c r="A217"/>
  <c r="A213"/>
  <c r="A209"/>
  <c r="A205"/>
  <c r="A201"/>
  <c r="A197"/>
  <c r="A193"/>
  <c r="A189"/>
  <c r="A185"/>
  <c r="A181"/>
  <c r="A177"/>
  <c r="A173"/>
  <c r="A169"/>
  <c r="A165"/>
  <c r="A161"/>
  <c r="A157"/>
  <c r="A153"/>
  <c r="A149"/>
  <c r="A145"/>
  <c r="A141"/>
  <c r="A137"/>
  <c r="A133"/>
  <c r="A129"/>
  <c r="A125"/>
  <c r="A121"/>
  <c r="A117"/>
  <c r="A113"/>
  <c r="A109"/>
  <c r="A105"/>
  <c r="A101"/>
  <c r="A97"/>
  <c r="A93"/>
  <c r="A89"/>
  <c r="A85"/>
  <c r="A81"/>
  <c r="F7" i="1"/>
  <c r="D5" i="4" s="1"/>
  <c r="I5" i="3" l="1"/>
  <c r="J5"/>
  <c r="K5"/>
  <c r="L5"/>
  <c r="M5"/>
  <c r="N5"/>
  <c r="O5"/>
  <c r="P5"/>
  <c r="Q5"/>
  <c r="R5"/>
  <c r="S5"/>
  <c r="I6"/>
  <c r="J6"/>
  <c r="K6"/>
  <c r="L6"/>
  <c r="M6"/>
  <c r="N6"/>
  <c r="O6"/>
  <c r="P6"/>
  <c r="Q6"/>
  <c r="R6"/>
  <c r="S6"/>
  <c r="I7"/>
  <c r="J7"/>
  <c r="K7"/>
  <c r="L7"/>
  <c r="M7"/>
  <c r="N7"/>
  <c r="O7"/>
  <c r="P7"/>
  <c r="Q7"/>
  <c r="R7"/>
  <c r="S7"/>
  <c r="I9"/>
  <c r="J9"/>
  <c r="K9"/>
  <c r="L9"/>
  <c r="M9"/>
  <c r="N9"/>
  <c r="O9"/>
  <c r="P9"/>
  <c r="Q9"/>
  <c r="R9"/>
  <c r="S9"/>
  <c r="I10"/>
  <c r="J10"/>
  <c r="K10"/>
  <c r="L10"/>
  <c r="M10"/>
  <c r="N10"/>
  <c r="O10"/>
  <c r="P10"/>
  <c r="Q10"/>
  <c r="R10"/>
  <c r="S10"/>
  <c r="I11"/>
  <c r="J11"/>
  <c r="K11"/>
  <c r="L11"/>
  <c r="M11"/>
  <c r="N11"/>
  <c r="O11"/>
  <c r="P11"/>
  <c r="Q11"/>
  <c r="R11"/>
  <c r="S11"/>
  <c r="I13"/>
  <c r="J13"/>
  <c r="K13"/>
  <c r="L13"/>
  <c r="M13"/>
  <c r="N13"/>
  <c r="O13"/>
  <c r="P13"/>
  <c r="Q13"/>
  <c r="R13"/>
  <c r="S13"/>
  <c r="I14"/>
  <c r="J14"/>
  <c r="K14"/>
  <c r="L14"/>
  <c r="M14"/>
  <c r="N14"/>
  <c r="O14"/>
  <c r="P14"/>
  <c r="Q14"/>
  <c r="R14"/>
  <c r="S14"/>
  <c r="I15"/>
  <c r="J15"/>
  <c r="K15"/>
  <c r="L15"/>
  <c r="M15"/>
  <c r="N15"/>
  <c r="O15"/>
  <c r="P15"/>
  <c r="Q15"/>
  <c r="R15"/>
  <c r="S15"/>
  <c r="I17"/>
  <c r="J17"/>
  <c r="K17"/>
  <c r="L17"/>
  <c r="M17"/>
  <c r="N17"/>
  <c r="O17"/>
  <c r="P17"/>
  <c r="Q17"/>
  <c r="R17"/>
  <c r="S17"/>
  <c r="I18"/>
  <c r="J18"/>
  <c r="K18"/>
  <c r="L18"/>
  <c r="M18"/>
  <c r="N18"/>
  <c r="O18"/>
  <c r="P18"/>
  <c r="Q18"/>
  <c r="R18"/>
  <c r="S18"/>
  <c r="I19"/>
  <c r="J19"/>
  <c r="K19"/>
  <c r="L19"/>
  <c r="M19"/>
  <c r="N19"/>
  <c r="O19"/>
  <c r="P19"/>
  <c r="Q19"/>
  <c r="R19"/>
  <c r="S19"/>
  <c r="I21"/>
  <c r="J21"/>
  <c r="K21"/>
  <c r="L21"/>
  <c r="M21"/>
  <c r="N21"/>
  <c r="O21"/>
  <c r="P21"/>
  <c r="Q21"/>
  <c r="R21"/>
  <c r="S21"/>
  <c r="I22"/>
  <c r="J22"/>
  <c r="K22"/>
  <c r="L22"/>
  <c r="M22"/>
  <c r="N22"/>
  <c r="O22"/>
  <c r="P22"/>
  <c r="Q22"/>
  <c r="R22"/>
  <c r="S22"/>
  <c r="I23"/>
  <c r="J23"/>
  <c r="K23"/>
  <c r="L23"/>
  <c r="M23"/>
  <c r="N23"/>
  <c r="O23"/>
  <c r="P23"/>
  <c r="Q23"/>
  <c r="R23"/>
  <c r="S23"/>
  <c r="I25"/>
  <c r="J25"/>
  <c r="K25"/>
  <c r="L25"/>
  <c r="M25"/>
  <c r="N25"/>
  <c r="O25"/>
  <c r="P25"/>
  <c r="Q25"/>
  <c r="R25"/>
  <c r="S25"/>
  <c r="I26"/>
  <c r="J26"/>
  <c r="K26"/>
  <c r="L26"/>
  <c r="M26"/>
  <c r="N26"/>
  <c r="O26"/>
  <c r="P26"/>
  <c r="Q26"/>
  <c r="R26"/>
  <c r="S26"/>
  <c r="I27"/>
  <c r="J27"/>
  <c r="K27"/>
  <c r="L27"/>
  <c r="M27"/>
  <c r="N27"/>
  <c r="O27"/>
  <c r="P27"/>
  <c r="Q27"/>
  <c r="R27"/>
  <c r="S27"/>
  <c r="I29"/>
  <c r="J29"/>
  <c r="K29"/>
  <c r="L29"/>
  <c r="M29"/>
  <c r="N29"/>
  <c r="O29"/>
  <c r="P29"/>
  <c r="Q29"/>
  <c r="R29"/>
  <c r="S29"/>
  <c r="I30"/>
  <c r="J30"/>
  <c r="K30"/>
  <c r="L30"/>
  <c r="M30"/>
  <c r="N30"/>
  <c r="O30"/>
  <c r="P30"/>
  <c r="Q30"/>
  <c r="R30"/>
  <c r="S30"/>
  <c r="I31"/>
  <c r="J31"/>
  <c r="K31"/>
  <c r="L31"/>
  <c r="M31"/>
  <c r="N31"/>
  <c r="O31"/>
  <c r="P31"/>
  <c r="Q31"/>
  <c r="R31"/>
  <c r="S31"/>
  <c r="I33"/>
  <c r="J33"/>
  <c r="K33"/>
  <c r="L33"/>
  <c r="M33"/>
  <c r="N33"/>
  <c r="O33"/>
  <c r="P33"/>
  <c r="Q33"/>
  <c r="R33"/>
  <c r="S33"/>
  <c r="I34"/>
  <c r="J34"/>
  <c r="K34"/>
  <c r="L34"/>
  <c r="M34"/>
  <c r="N34"/>
  <c r="O34"/>
  <c r="P34"/>
  <c r="Q34"/>
  <c r="R34"/>
  <c r="S34"/>
  <c r="K36"/>
  <c r="I37"/>
  <c r="J37"/>
  <c r="K37"/>
  <c r="L37"/>
  <c r="M37"/>
  <c r="N37"/>
  <c r="O37"/>
  <c r="P37"/>
  <c r="Q37"/>
  <c r="R37"/>
  <c r="S37"/>
  <c r="I38"/>
  <c r="J38"/>
  <c r="K38"/>
  <c r="L38"/>
  <c r="M38"/>
  <c r="N38"/>
  <c r="O38"/>
  <c r="P38"/>
  <c r="Q38"/>
  <c r="R38"/>
  <c r="S38"/>
  <c r="I39"/>
  <c r="J39"/>
  <c r="K39"/>
  <c r="L39"/>
  <c r="M39"/>
  <c r="N39"/>
  <c r="O39"/>
  <c r="P39"/>
  <c r="Q39"/>
  <c r="R39"/>
  <c r="S39"/>
  <c r="I41"/>
  <c r="J41"/>
  <c r="K41"/>
  <c r="L41"/>
  <c r="M41"/>
  <c r="N41"/>
  <c r="O41"/>
  <c r="P41"/>
  <c r="Q41"/>
  <c r="R41"/>
  <c r="S41"/>
  <c r="I42"/>
  <c r="J42"/>
  <c r="K42"/>
  <c r="L42"/>
  <c r="M42"/>
  <c r="N42"/>
  <c r="O42"/>
  <c r="P42"/>
  <c r="Q42"/>
  <c r="R42"/>
  <c r="S42"/>
  <c r="I43"/>
  <c r="J43"/>
  <c r="K43"/>
  <c r="L43"/>
  <c r="M43"/>
  <c r="N43"/>
  <c r="O43"/>
  <c r="P43"/>
  <c r="Q43"/>
  <c r="R43"/>
  <c r="S43"/>
  <c r="S44"/>
  <c r="I45"/>
  <c r="J45"/>
  <c r="K45"/>
  <c r="L45"/>
  <c r="M45"/>
  <c r="N45"/>
  <c r="O45"/>
  <c r="P45"/>
  <c r="Q45"/>
  <c r="R45"/>
  <c r="S45"/>
  <c r="I46"/>
  <c r="J46"/>
  <c r="K46"/>
  <c r="L46"/>
  <c r="M46"/>
  <c r="N46"/>
  <c r="O46"/>
  <c r="P46"/>
  <c r="Q46"/>
  <c r="R46"/>
  <c r="S46"/>
  <c r="I47"/>
  <c r="J47"/>
  <c r="J48" s="1"/>
  <c r="K47"/>
  <c r="L47"/>
  <c r="M47"/>
  <c r="N47"/>
  <c r="N48" s="1"/>
  <c r="O47"/>
  <c r="P47"/>
  <c r="Q47"/>
  <c r="R47"/>
  <c r="R48" s="1"/>
  <c r="S47"/>
  <c r="I49"/>
  <c r="J49"/>
  <c r="K49"/>
  <c r="L49"/>
  <c r="M49"/>
  <c r="N49"/>
  <c r="O49"/>
  <c r="P49"/>
  <c r="Q49"/>
  <c r="R49"/>
  <c r="S49"/>
  <c r="I50"/>
  <c r="J50"/>
  <c r="K50"/>
  <c r="L50"/>
  <c r="M50"/>
  <c r="N50"/>
  <c r="O50"/>
  <c r="P50"/>
  <c r="Q50"/>
  <c r="R50"/>
  <c r="S50"/>
  <c r="I51"/>
  <c r="J51"/>
  <c r="K51"/>
  <c r="L51"/>
  <c r="M51"/>
  <c r="N51"/>
  <c r="O51"/>
  <c r="P51"/>
  <c r="Q51"/>
  <c r="R51"/>
  <c r="S51"/>
  <c r="I53"/>
  <c r="J53"/>
  <c r="K53"/>
  <c r="L53"/>
  <c r="M53"/>
  <c r="N53"/>
  <c r="O53"/>
  <c r="P53"/>
  <c r="Q53"/>
  <c r="R53"/>
  <c r="S53"/>
  <c r="I54"/>
  <c r="J54"/>
  <c r="K54"/>
  <c r="L54"/>
  <c r="M54"/>
  <c r="N54"/>
  <c r="O54"/>
  <c r="P54"/>
  <c r="Q54"/>
  <c r="R54"/>
  <c r="S54"/>
  <c r="I55"/>
  <c r="J55"/>
  <c r="K55"/>
  <c r="L55"/>
  <c r="M55"/>
  <c r="N55"/>
  <c r="O55"/>
  <c r="P55"/>
  <c r="Q55"/>
  <c r="R55"/>
  <c r="S55"/>
  <c r="I57"/>
  <c r="J57"/>
  <c r="K57"/>
  <c r="L57"/>
  <c r="M57"/>
  <c r="N57"/>
  <c r="O57"/>
  <c r="P57"/>
  <c r="Q57"/>
  <c r="R57"/>
  <c r="S57"/>
  <c r="I58"/>
  <c r="J58"/>
  <c r="K58"/>
  <c r="L58"/>
  <c r="M58"/>
  <c r="N58"/>
  <c r="O58"/>
  <c r="P58"/>
  <c r="Q58"/>
  <c r="R58"/>
  <c r="S58"/>
  <c r="I59"/>
  <c r="J59"/>
  <c r="K59"/>
  <c r="L59"/>
  <c r="M59"/>
  <c r="N59"/>
  <c r="O59"/>
  <c r="P59"/>
  <c r="Q59"/>
  <c r="R59"/>
  <c r="S59"/>
  <c r="I61"/>
  <c r="J61"/>
  <c r="K61"/>
  <c r="L61"/>
  <c r="M61"/>
  <c r="N61"/>
  <c r="O61"/>
  <c r="P61"/>
  <c r="Q61"/>
  <c r="R61"/>
  <c r="S61"/>
  <c r="I62"/>
  <c r="J62"/>
  <c r="K62"/>
  <c r="L62"/>
  <c r="M62"/>
  <c r="N62"/>
  <c r="O62"/>
  <c r="P62"/>
  <c r="Q62"/>
  <c r="R62"/>
  <c r="S62"/>
  <c r="I63"/>
  <c r="J63"/>
  <c r="K63"/>
  <c r="L63"/>
  <c r="M63"/>
  <c r="N63"/>
  <c r="O63"/>
  <c r="P63"/>
  <c r="Q63"/>
  <c r="R63"/>
  <c r="S63"/>
  <c r="I65"/>
  <c r="J65"/>
  <c r="K65"/>
  <c r="L65"/>
  <c r="M65"/>
  <c r="N65"/>
  <c r="O65"/>
  <c r="P65"/>
  <c r="Q65"/>
  <c r="R65"/>
  <c r="S65"/>
  <c r="I66"/>
  <c r="J66"/>
  <c r="K66"/>
  <c r="L66"/>
  <c r="M66"/>
  <c r="N66"/>
  <c r="O66"/>
  <c r="P66"/>
  <c r="Q66"/>
  <c r="R66"/>
  <c r="S66"/>
  <c r="I67"/>
  <c r="J67"/>
  <c r="K67"/>
  <c r="L67"/>
  <c r="M67"/>
  <c r="N67"/>
  <c r="O67"/>
  <c r="P67"/>
  <c r="Q67"/>
  <c r="R67"/>
  <c r="S67"/>
  <c r="I69"/>
  <c r="J69"/>
  <c r="K69"/>
  <c r="L69"/>
  <c r="M69"/>
  <c r="N69"/>
  <c r="O69"/>
  <c r="P69"/>
  <c r="Q69"/>
  <c r="R69"/>
  <c r="S69"/>
  <c r="I70"/>
  <c r="J70"/>
  <c r="K70"/>
  <c r="L70"/>
  <c r="M70"/>
  <c r="N70"/>
  <c r="O70"/>
  <c r="P70"/>
  <c r="Q70"/>
  <c r="R70"/>
  <c r="S70"/>
  <c r="I71"/>
  <c r="J71"/>
  <c r="K71"/>
  <c r="L71"/>
  <c r="M71"/>
  <c r="N71"/>
  <c r="O71"/>
  <c r="P71"/>
  <c r="Q71"/>
  <c r="R71"/>
  <c r="S71"/>
  <c r="I73"/>
  <c r="J73"/>
  <c r="K73"/>
  <c r="L73"/>
  <c r="M73"/>
  <c r="N73"/>
  <c r="O73"/>
  <c r="P73"/>
  <c r="Q73"/>
  <c r="R73"/>
  <c r="S73"/>
  <c r="I74"/>
  <c r="J74"/>
  <c r="K74"/>
  <c r="L74"/>
  <c r="M74"/>
  <c r="N74"/>
  <c r="O74"/>
  <c r="P74"/>
  <c r="Q74"/>
  <c r="R74"/>
  <c r="S74"/>
  <c r="I75"/>
  <c r="J75"/>
  <c r="K75"/>
  <c r="L75"/>
  <c r="M75"/>
  <c r="N75"/>
  <c r="O75"/>
  <c r="P75"/>
  <c r="Q75"/>
  <c r="R75"/>
  <c r="S75"/>
  <c r="I77"/>
  <c r="J77"/>
  <c r="K77"/>
  <c r="L77"/>
  <c r="M77"/>
  <c r="N77"/>
  <c r="O77"/>
  <c r="P77"/>
  <c r="Q77"/>
  <c r="R77"/>
  <c r="S77"/>
  <c r="I78"/>
  <c r="J78"/>
  <c r="K78"/>
  <c r="L78"/>
  <c r="M78"/>
  <c r="N78"/>
  <c r="O78"/>
  <c r="P78"/>
  <c r="Q78"/>
  <c r="R78"/>
  <c r="S78"/>
  <c r="I79"/>
  <c r="J79"/>
  <c r="K79"/>
  <c r="L79"/>
  <c r="M79"/>
  <c r="N79"/>
  <c r="O79"/>
  <c r="P79"/>
  <c r="Q79"/>
  <c r="R79"/>
  <c r="S79"/>
  <c r="I81"/>
  <c r="J81"/>
  <c r="K81"/>
  <c r="L81"/>
  <c r="M81"/>
  <c r="N81"/>
  <c r="O81"/>
  <c r="P81"/>
  <c r="Q81"/>
  <c r="R81"/>
  <c r="S81"/>
  <c r="I82"/>
  <c r="J82"/>
  <c r="K82"/>
  <c r="L82"/>
  <c r="M82"/>
  <c r="N82"/>
  <c r="O82"/>
  <c r="P82"/>
  <c r="Q82"/>
  <c r="R82"/>
  <c r="S82"/>
  <c r="I83"/>
  <c r="J83"/>
  <c r="K83"/>
  <c r="L83"/>
  <c r="M83"/>
  <c r="N83"/>
  <c r="O83"/>
  <c r="P83"/>
  <c r="Q83"/>
  <c r="R83"/>
  <c r="S83"/>
  <c r="H83"/>
  <c r="H82"/>
  <c r="H81"/>
  <c r="H79"/>
  <c r="H78"/>
  <c r="H77"/>
  <c r="H75"/>
  <c r="H74"/>
  <c r="H73"/>
  <c r="H71"/>
  <c r="H70"/>
  <c r="H69"/>
  <c r="H67"/>
  <c r="H66"/>
  <c r="H65"/>
  <c r="H63"/>
  <c r="H62"/>
  <c r="H61"/>
  <c r="H59"/>
  <c r="H58"/>
  <c r="H57"/>
  <c r="H55"/>
  <c r="H54"/>
  <c r="H53"/>
  <c r="H51"/>
  <c r="H50"/>
  <c r="H49"/>
  <c r="H47"/>
  <c r="H46"/>
  <c r="H45"/>
  <c r="H43"/>
  <c r="H42"/>
  <c r="H41"/>
  <c r="H39"/>
  <c r="H38"/>
  <c r="H37"/>
  <c r="S2"/>
  <c r="Q2"/>
  <c r="S1"/>
  <c r="Q1"/>
  <c r="H8" i="1"/>
  <c r="L5" i="4" s="1"/>
  <c r="F8" i="1"/>
  <c r="G5" i="4" s="1"/>
  <c r="H7" i="1"/>
  <c r="I5" i="4" s="1"/>
  <c r="A1" i="3"/>
  <c r="M2"/>
  <c r="L2"/>
  <c r="B1"/>
  <c r="B5"/>
  <c r="C5"/>
  <c r="D5"/>
  <c r="E5"/>
  <c r="F5"/>
  <c r="B9"/>
  <c r="C9"/>
  <c r="D9"/>
  <c r="E9"/>
  <c r="F9"/>
  <c r="B13"/>
  <c r="C13"/>
  <c r="D13"/>
  <c r="E13"/>
  <c r="F13"/>
  <c r="B17"/>
  <c r="C17"/>
  <c r="D17"/>
  <c r="E17"/>
  <c r="F17"/>
  <c r="B21"/>
  <c r="C21"/>
  <c r="D21"/>
  <c r="E21"/>
  <c r="F21"/>
  <c r="B25"/>
  <c r="C25"/>
  <c r="D25"/>
  <c r="E25"/>
  <c r="F25"/>
  <c r="B29"/>
  <c r="C29"/>
  <c r="D29"/>
  <c r="E29"/>
  <c r="F29"/>
  <c r="B33"/>
  <c r="C33"/>
  <c r="D33"/>
  <c r="E33"/>
  <c r="F33"/>
  <c r="B37"/>
  <c r="C37"/>
  <c r="D37"/>
  <c r="E37"/>
  <c r="F37"/>
  <c r="B41"/>
  <c r="C41"/>
  <c r="D41"/>
  <c r="E41"/>
  <c r="F41"/>
  <c r="B45"/>
  <c r="C45"/>
  <c r="D45"/>
  <c r="E45"/>
  <c r="F45"/>
  <c r="B49"/>
  <c r="C49"/>
  <c r="D49"/>
  <c r="E49"/>
  <c r="F49"/>
  <c r="B53"/>
  <c r="C53"/>
  <c r="D53"/>
  <c r="E53"/>
  <c r="F53"/>
  <c r="B57"/>
  <c r="C57"/>
  <c r="D57"/>
  <c r="E57"/>
  <c r="F57"/>
  <c r="B61"/>
  <c r="C61"/>
  <c r="D61"/>
  <c r="E61"/>
  <c r="F61"/>
  <c r="B65"/>
  <c r="C65"/>
  <c r="D65"/>
  <c r="E65"/>
  <c r="F65"/>
  <c r="B69"/>
  <c r="C69"/>
  <c r="D69"/>
  <c r="E69"/>
  <c r="F69"/>
  <c r="B73"/>
  <c r="C73"/>
  <c r="D73"/>
  <c r="E73"/>
  <c r="F73"/>
  <c r="B77"/>
  <c r="C77"/>
  <c r="D77"/>
  <c r="E77"/>
  <c r="F77"/>
  <c r="A77"/>
  <c r="A73"/>
  <c r="A69"/>
  <c r="A65"/>
  <c r="A61"/>
  <c r="A57"/>
  <c r="A53"/>
  <c r="A49"/>
  <c r="A45"/>
  <c r="A41"/>
  <c r="A37"/>
  <c r="A33"/>
  <c r="A29"/>
  <c r="A25"/>
  <c r="A21"/>
  <c r="A17"/>
  <c r="A13"/>
  <c r="A9"/>
  <c r="A5"/>
  <c r="H13"/>
  <c r="H34"/>
  <c r="H33"/>
  <c r="H31"/>
  <c r="H30"/>
  <c r="H29"/>
  <c r="H27"/>
  <c r="H26"/>
  <c r="H25"/>
  <c r="H23"/>
  <c r="H22"/>
  <c r="H21"/>
  <c r="H152"/>
  <c r="I152"/>
  <c r="J152"/>
  <c r="K152"/>
  <c r="L152"/>
  <c r="M152"/>
  <c r="N152"/>
  <c r="O152"/>
  <c r="P152"/>
  <c r="Q152"/>
  <c r="R152"/>
  <c r="S152"/>
  <c r="H156"/>
  <c r="I156"/>
  <c r="J156"/>
  <c r="K156"/>
  <c r="L156"/>
  <c r="M156"/>
  <c r="N156"/>
  <c r="O156"/>
  <c r="P156"/>
  <c r="Q156"/>
  <c r="R156"/>
  <c r="S156"/>
  <c r="H160"/>
  <c r="I160"/>
  <c r="J160"/>
  <c r="K160"/>
  <c r="L160"/>
  <c r="M160"/>
  <c r="N160"/>
  <c r="O160"/>
  <c r="P160"/>
  <c r="Q160"/>
  <c r="R160"/>
  <c r="S160"/>
  <c r="H164"/>
  <c r="I164"/>
  <c r="J164"/>
  <c r="K164"/>
  <c r="L164"/>
  <c r="M164"/>
  <c r="N164"/>
  <c r="O164"/>
  <c r="P164"/>
  <c r="Q164"/>
  <c r="R164"/>
  <c r="S164"/>
  <c r="H168"/>
  <c r="I168"/>
  <c r="J168"/>
  <c r="K168"/>
  <c r="L168"/>
  <c r="M168"/>
  <c r="N168"/>
  <c r="O168"/>
  <c r="P168"/>
  <c r="Q168"/>
  <c r="R168"/>
  <c r="S168"/>
  <c r="H172"/>
  <c r="I172"/>
  <c r="J172"/>
  <c r="K172"/>
  <c r="L172"/>
  <c r="M172"/>
  <c r="N172"/>
  <c r="O172"/>
  <c r="P172"/>
  <c r="Q172"/>
  <c r="R172"/>
  <c r="S172"/>
  <c r="I176"/>
  <c r="M176"/>
  <c r="Q176"/>
  <c r="K176"/>
  <c r="O176"/>
  <c r="S176"/>
  <c r="H180"/>
  <c r="I180"/>
  <c r="J180"/>
  <c r="K180"/>
  <c r="L180"/>
  <c r="M180"/>
  <c r="N180"/>
  <c r="O180"/>
  <c r="P180"/>
  <c r="Q180"/>
  <c r="R180"/>
  <c r="S180"/>
  <c r="I184"/>
  <c r="J184"/>
  <c r="K184"/>
  <c r="L184"/>
  <c r="M184"/>
  <c r="N184"/>
  <c r="O184"/>
  <c r="P184"/>
  <c r="Q184"/>
  <c r="R184"/>
  <c r="S184"/>
  <c r="I188"/>
  <c r="J188"/>
  <c r="K188"/>
  <c r="L188"/>
  <c r="M188"/>
  <c r="N188"/>
  <c r="O188"/>
  <c r="P188"/>
  <c r="Q188"/>
  <c r="R188"/>
  <c r="S188"/>
  <c r="H192"/>
  <c r="I192"/>
  <c r="J192"/>
  <c r="K192"/>
  <c r="L192"/>
  <c r="M192"/>
  <c r="N192"/>
  <c r="O192"/>
  <c r="P192"/>
  <c r="Q192"/>
  <c r="R192"/>
  <c r="S192"/>
  <c r="H196"/>
  <c r="I196"/>
  <c r="J196"/>
  <c r="K196"/>
  <c r="L196"/>
  <c r="M196"/>
  <c r="N196"/>
  <c r="O196"/>
  <c r="P196"/>
  <c r="Q196"/>
  <c r="R196"/>
  <c r="S196"/>
  <c r="H200"/>
  <c r="I200"/>
  <c r="J200"/>
  <c r="K200"/>
  <c r="L200"/>
  <c r="M200"/>
  <c r="N200"/>
  <c r="O200"/>
  <c r="P200"/>
  <c r="Q200"/>
  <c r="R200"/>
  <c r="S200"/>
  <c r="H204"/>
  <c r="I204"/>
  <c r="J204"/>
  <c r="K204"/>
  <c r="L204"/>
  <c r="M204"/>
  <c r="N204"/>
  <c r="O204"/>
  <c r="P204"/>
  <c r="Q204"/>
  <c r="R204"/>
  <c r="S204"/>
  <c r="I208"/>
  <c r="J208"/>
  <c r="K208"/>
  <c r="L208"/>
  <c r="M208"/>
  <c r="N208"/>
  <c r="O208"/>
  <c r="P208"/>
  <c r="Q208"/>
  <c r="R208"/>
  <c r="S208"/>
  <c r="H212"/>
  <c r="I212"/>
  <c r="J212"/>
  <c r="K212"/>
  <c r="L212"/>
  <c r="M212"/>
  <c r="N212"/>
  <c r="O212"/>
  <c r="P212"/>
  <c r="Q212"/>
  <c r="R212"/>
  <c r="S212"/>
  <c r="H216"/>
  <c r="I216"/>
  <c r="J216"/>
  <c r="K216"/>
  <c r="L216"/>
  <c r="M216"/>
  <c r="N216"/>
  <c r="O216"/>
  <c r="P216"/>
  <c r="Q216"/>
  <c r="R216"/>
  <c r="S216"/>
  <c r="H220"/>
  <c r="I220"/>
  <c r="J220"/>
  <c r="K220"/>
  <c r="L220"/>
  <c r="M220"/>
  <c r="N220"/>
  <c r="O220"/>
  <c r="P220"/>
  <c r="Q220"/>
  <c r="R220"/>
  <c r="S220"/>
  <c r="H224"/>
  <c r="I224"/>
  <c r="J224"/>
  <c r="K224"/>
  <c r="L224"/>
  <c r="M224"/>
  <c r="N224"/>
  <c r="O224"/>
  <c r="P224"/>
  <c r="Q224"/>
  <c r="R224"/>
  <c r="S224"/>
  <c r="I228"/>
  <c r="J228"/>
  <c r="K228"/>
  <c r="L228"/>
  <c r="M228"/>
  <c r="N228"/>
  <c r="O228"/>
  <c r="P228"/>
  <c r="Q228"/>
  <c r="R228"/>
  <c r="S228"/>
  <c r="H232"/>
  <c r="I232"/>
  <c r="J232"/>
  <c r="K232"/>
  <c r="L232"/>
  <c r="M232"/>
  <c r="N232"/>
  <c r="O232"/>
  <c r="P232"/>
  <c r="Q232"/>
  <c r="R232"/>
  <c r="S232"/>
  <c r="H236"/>
  <c r="I236"/>
  <c r="J236"/>
  <c r="K236"/>
  <c r="L236"/>
  <c r="M236"/>
  <c r="N236"/>
  <c r="O236"/>
  <c r="P236"/>
  <c r="Q236"/>
  <c r="R236"/>
  <c r="S236"/>
  <c r="H240"/>
  <c r="I240"/>
  <c r="J240"/>
  <c r="K240"/>
  <c r="L240"/>
  <c r="M240"/>
  <c r="N240"/>
  <c r="O240"/>
  <c r="P240"/>
  <c r="Q240"/>
  <c r="R240"/>
  <c r="S240"/>
  <c r="H244"/>
  <c r="I244"/>
  <c r="J244"/>
  <c r="K244"/>
  <c r="L244"/>
  <c r="M244"/>
  <c r="N244"/>
  <c r="O244"/>
  <c r="P244"/>
  <c r="Q244"/>
  <c r="R244"/>
  <c r="S244"/>
  <c r="H248"/>
  <c r="I248"/>
  <c r="J248"/>
  <c r="K248"/>
  <c r="L248"/>
  <c r="M248"/>
  <c r="N248"/>
  <c r="O248"/>
  <c r="P248"/>
  <c r="Q248"/>
  <c r="R248"/>
  <c r="S248"/>
  <c r="H252"/>
  <c r="I252"/>
  <c r="J252"/>
  <c r="K252"/>
  <c r="L252"/>
  <c r="M252"/>
  <c r="N252"/>
  <c r="O252"/>
  <c r="P252"/>
  <c r="Q252"/>
  <c r="R252"/>
  <c r="S252"/>
  <c r="H256"/>
  <c r="I256"/>
  <c r="J256"/>
  <c r="K256"/>
  <c r="L256"/>
  <c r="M256"/>
  <c r="N256"/>
  <c r="O256"/>
  <c r="P256"/>
  <c r="Q256"/>
  <c r="R256"/>
  <c r="S256"/>
  <c r="H260"/>
  <c r="I260"/>
  <c r="J260"/>
  <c r="K260"/>
  <c r="L260"/>
  <c r="M260"/>
  <c r="N260"/>
  <c r="O260"/>
  <c r="P260"/>
  <c r="Q260"/>
  <c r="R260"/>
  <c r="S260"/>
  <c r="H264"/>
  <c r="I264"/>
  <c r="J264"/>
  <c r="K264"/>
  <c r="L264"/>
  <c r="M264"/>
  <c r="N264"/>
  <c r="O264"/>
  <c r="P264"/>
  <c r="Q264"/>
  <c r="R264"/>
  <c r="S264"/>
  <c r="I268"/>
  <c r="J268"/>
  <c r="K268"/>
  <c r="L268"/>
  <c r="M268"/>
  <c r="N268"/>
  <c r="O268"/>
  <c r="P268"/>
  <c r="Q268"/>
  <c r="R268"/>
  <c r="S268"/>
  <c r="H272"/>
  <c r="I272"/>
  <c r="J272"/>
  <c r="K272"/>
  <c r="L272"/>
  <c r="M272"/>
  <c r="N272"/>
  <c r="O272"/>
  <c r="P272"/>
  <c r="Q272"/>
  <c r="R272"/>
  <c r="S272"/>
  <c r="H276"/>
  <c r="I276"/>
  <c r="J276"/>
  <c r="K276"/>
  <c r="L276"/>
  <c r="M276"/>
  <c r="N276"/>
  <c r="O276"/>
  <c r="P276"/>
  <c r="Q276"/>
  <c r="R276"/>
  <c r="S276"/>
  <c r="H280"/>
  <c r="I280"/>
  <c r="J280"/>
  <c r="K280"/>
  <c r="L280"/>
  <c r="M280"/>
  <c r="N280"/>
  <c r="O280"/>
  <c r="P280"/>
  <c r="Q280"/>
  <c r="R280"/>
  <c r="S280"/>
  <c r="N284"/>
  <c r="P284"/>
  <c r="H284"/>
  <c r="I284"/>
  <c r="J284"/>
  <c r="K284"/>
  <c r="L284"/>
  <c r="R284"/>
  <c r="H288"/>
  <c r="I288"/>
  <c r="J288"/>
  <c r="K288"/>
  <c r="L288"/>
  <c r="M288"/>
  <c r="N288"/>
  <c r="O288"/>
  <c r="P288"/>
  <c r="Q288"/>
  <c r="R288"/>
  <c r="S288"/>
  <c r="H292"/>
  <c r="I292"/>
  <c r="J292"/>
  <c r="K292"/>
  <c r="L292"/>
  <c r="M292"/>
  <c r="N292"/>
  <c r="O292"/>
  <c r="P292"/>
  <c r="Q292"/>
  <c r="R292"/>
  <c r="S292"/>
  <c r="H296"/>
  <c r="I296"/>
  <c r="J296"/>
  <c r="K296"/>
  <c r="L296"/>
  <c r="M296"/>
  <c r="N296"/>
  <c r="O296"/>
  <c r="P296"/>
  <c r="Q296"/>
  <c r="R296"/>
  <c r="S296"/>
  <c r="H300"/>
  <c r="I300"/>
  <c r="J300"/>
  <c r="K300"/>
  <c r="L300"/>
  <c r="M300"/>
  <c r="N300"/>
  <c r="O300"/>
  <c r="P300"/>
  <c r="Q300"/>
  <c r="R300"/>
  <c r="S300"/>
  <c r="I304"/>
  <c r="J304"/>
  <c r="K304"/>
  <c r="L304"/>
  <c r="M304"/>
  <c r="N304"/>
  <c r="O304"/>
  <c r="P304"/>
  <c r="Q304"/>
  <c r="R304"/>
  <c r="S304"/>
  <c r="I308"/>
  <c r="J308"/>
  <c r="K308"/>
  <c r="L308"/>
  <c r="M308"/>
  <c r="N308"/>
  <c r="O308"/>
  <c r="P308"/>
  <c r="Q308"/>
  <c r="R308"/>
  <c r="S308"/>
  <c r="H312"/>
  <c r="I312"/>
  <c r="J312"/>
  <c r="K312"/>
  <c r="L312"/>
  <c r="M312"/>
  <c r="N312"/>
  <c r="O312"/>
  <c r="P312"/>
  <c r="Q312"/>
  <c r="R312"/>
  <c r="S312"/>
  <c r="H316"/>
  <c r="I316"/>
  <c r="J316"/>
  <c r="K316"/>
  <c r="L316"/>
  <c r="M316"/>
  <c r="N316"/>
  <c r="O316"/>
  <c r="P316"/>
  <c r="Q316"/>
  <c r="R316"/>
  <c r="S316"/>
  <c r="H320"/>
  <c r="I320"/>
  <c r="J320"/>
  <c r="K320"/>
  <c r="L320"/>
  <c r="M320"/>
  <c r="N320"/>
  <c r="O320"/>
  <c r="P320"/>
  <c r="Q320"/>
  <c r="R320"/>
  <c r="S320"/>
  <c r="H324"/>
  <c r="I324"/>
  <c r="J324"/>
  <c r="K324"/>
  <c r="L324"/>
  <c r="M324"/>
  <c r="N324"/>
  <c r="O324"/>
  <c r="P324"/>
  <c r="Q324"/>
  <c r="R324"/>
  <c r="S324"/>
  <c r="H328"/>
  <c r="I328"/>
  <c r="J328"/>
  <c r="K328"/>
  <c r="L328"/>
  <c r="M328"/>
  <c r="N328"/>
  <c r="O328"/>
  <c r="P328"/>
  <c r="Q328"/>
  <c r="R328"/>
  <c r="S328"/>
  <c r="H332"/>
  <c r="I332"/>
  <c r="J332"/>
  <c r="K332"/>
  <c r="L332"/>
  <c r="M332"/>
  <c r="N332"/>
  <c r="O332"/>
  <c r="P332"/>
  <c r="Q332"/>
  <c r="R332"/>
  <c r="S332"/>
  <c r="H144"/>
  <c r="I144"/>
  <c r="J144"/>
  <c r="K144"/>
  <c r="L144"/>
  <c r="M144"/>
  <c r="N144"/>
  <c r="O144"/>
  <c r="P144"/>
  <c r="Q144"/>
  <c r="R144"/>
  <c r="S144"/>
  <c r="H148"/>
  <c r="I148"/>
  <c r="J148"/>
  <c r="K148"/>
  <c r="L148"/>
  <c r="M148"/>
  <c r="N148"/>
  <c r="O148"/>
  <c r="P148"/>
  <c r="Q148"/>
  <c r="R148"/>
  <c r="S148"/>
  <c r="H88"/>
  <c r="I88"/>
  <c r="J88"/>
  <c r="K88"/>
  <c r="L88"/>
  <c r="M88"/>
  <c r="N88"/>
  <c r="O88"/>
  <c r="P88"/>
  <c r="Q88"/>
  <c r="R88"/>
  <c r="S88"/>
  <c r="H92"/>
  <c r="I92"/>
  <c r="J92"/>
  <c r="K92"/>
  <c r="L92"/>
  <c r="M92"/>
  <c r="N92"/>
  <c r="O92"/>
  <c r="P92"/>
  <c r="Q92"/>
  <c r="R92"/>
  <c r="S92"/>
  <c r="H96"/>
  <c r="I96"/>
  <c r="J96"/>
  <c r="K96"/>
  <c r="L96"/>
  <c r="M96"/>
  <c r="N96"/>
  <c r="O96"/>
  <c r="P96"/>
  <c r="Q96"/>
  <c r="R96"/>
  <c r="S96"/>
  <c r="H100"/>
  <c r="I100"/>
  <c r="J100"/>
  <c r="K100"/>
  <c r="L100"/>
  <c r="M100"/>
  <c r="N100"/>
  <c r="O100"/>
  <c r="P100"/>
  <c r="Q100"/>
  <c r="R100"/>
  <c r="S100"/>
  <c r="H104"/>
  <c r="I104"/>
  <c r="J104"/>
  <c r="K104"/>
  <c r="L104"/>
  <c r="M104"/>
  <c r="N104"/>
  <c r="O104"/>
  <c r="P104"/>
  <c r="Q104"/>
  <c r="R104"/>
  <c r="S104"/>
  <c r="I108"/>
  <c r="J108"/>
  <c r="K108"/>
  <c r="L108"/>
  <c r="M108"/>
  <c r="N108"/>
  <c r="O108"/>
  <c r="P108"/>
  <c r="Q108"/>
  <c r="R108"/>
  <c r="S108"/>
  <c r="I112"/>
  <c r="J112"/>
  <c r="K112"/>
  <c r="L112"/>
  <c r="M112"/>
  <c r="N112"/>
  <c r="O112"/>
  <c r="P112"/>
  <c r="Q112"/>
  <c r="R112"/>
  <c r="S112"/>
  <c r="I116"/>
  <c r="J116"/>
  <c r="K116"/>
  <c r="L116"/>
  <c r="M116"/>
  <c r="N116"/>
  <c r="O116"/>
  <c r="P116"/>
  <c r="Q116"/>
  <c r="R116"/>
  <c r="S116"/>
  <c r="H120"/>
  <c r="I120"/>
  <c r="J120"/>
  <c r="K120"/>
  <c r="L120"/>
  <c r="M120"/>
  <c r="N120"/>
  <c r="O120"/>
  <c r="P120"/>
  <c r="Q120"/>
  <c r="R120"/>
  <c r="S120"/>
  <c r="I124"/>
  <c r="J124"/>
  <c r="K124"/>
  <c r="L124"/>
  <c r="M124"/>
  <c r="N124"/>
  <c r="O124"/>
  <c r="P124"/>
  <c r="Q124"/>
  <c r="R124"/>
  <c r="S124"/>
  <c r="I128"/>
  <c r="J128"/>
  <c r="K128"/>
  <c r="L128"/>
  <c r="M128"/>
  <c r="N128"/>
  <c r="O128"/>
  <c r="P128"/>
  <c r="Q128"/>
  <c r="R128"/>
  <c r="S128"/>
  <c r="I132"/>
  <c r="J132"/>
  <c r="K132"/>
  <c r="L132"/>
  <c r="M132"/>
  <c r="N132"/>
  <c r="O132"/>
  <c r="P132"/>
  <c r="Q132"/>
  <c r="R132"/>
  <c r="S132"/>
  <c r="H136"/>
  <c r="I136"/>
  <c r="J136"/>
  <c r="K136"/>
  <c r="L136"/>
  <c r="M136"/>
  <c r="N136"/>
  <c r="O136"/>
  <c r="P136"/>
  <c r="Q136"/>
  <c r="R136"/>
  <c r="S136"/>
  <c r="H140"/>
  <c r="I140"/>
  <c r="J140"/>
  <c r="K140"/>
  <c r="L140"/>
  <c r="M140"/>
  <c r="N140"/>
  <c r="O140"/>
  <c r="P140"/>
  <c r="Q140"/>
  <c r="R140"/>
  <c r="S140"/>
  <c r="H19"/>
  <c r="H18"/>
  <c r="H17"/>
  <c r="H15"/>
  <c r="H14"/>
  <c r="H11"/>
  <c r="H10"/>
  <c r="H9"/>
  <c r="H5"/>
  <c r="H7"/>
  <c r="H6"/>
  <c r="F21" i="1"/>
  <c r="F20"/>
  <c r="F19"/>
  <c r="F18"/>
  <c r="F17"/>
  <c r="F16"/>
  <c r="F15"/>
  <c r="F14"/>
  <c r="F13"/>
  <c r="F12"/>
  <c r="F11"/>
  <c r="F10"/>
  <c r="F6"/>
  <c r="B8" i="4" s="1"/>
  <c r="F5" i="1"/>
  <c r="C8" i="4"/>
  <c r="B6" i="1"/>
  <c r="B5"/>
  <c r="A8" i="4" s="1"/>
  <c r="D21" i="1"/>
  <c r="D20"/>
  <c r="D19"/>
  <c r="D18"/>
  <c r="D17"/>
  <c r="D16"/>
  <c r="D15"/>
  <c r="D14"/>
  <c r="D13"/>
  <c r="D12"/>
  <c r="D11"/>
  <c r="D10"/>
  <c r="C21"/>
  <c r="C20"/>
  <c r="C19"/>
  <c r="C18"/>
  <c r="C17"/>
  <c r="C16"/>
  <c r="C15"/>
  <c r="C14"/>
  <c r="C13"/>
  <c r="C12"/>
  <c r="C11"/>
  <c r="C10"/>
  <c r="B21"/>
  <c r="B20"/>
  <c r="B19"/>
  <c r="B18"/>
  <c r="B17"/>
  <c r="B16"/>
  <c r="B15"/>
  <c r="B14"/>
  <c r="B13"/>
  <c r="B12"/>
  <c r="B11"/>
  <c r="B10"/>
  <c r="K40" i="3" l="1"/>
  <c r="S36"/>
  <c r="K20"/>
  <c r="S12"/>
  <c r="K80"/>
  <c r="O284"/>
  <c r="R176"/>
  <c r="J176"/>
  <c r="O20"/>
  <c r="S16"/>
  <c r="M284"/>
  <c r="Q284"/>
  <c r="S80"/>
  <c r="O80"/>
  <c r="S76"/>
  <c r="S284"/>
  <c r="N176"/>
  <c r="S20"/>
  <c r="H176"/>
  <c r="P176"/>
  <c r="L176"/>
  <c r="R76"/>
  <c r="N76"/>
  <c r="J76"/>
  <c r="S72"/>
  <c r="K72"/>
  <c r="R60"/>
  <c r="N60"/>
  <c r="J60"/>
  <c r="K56"/>
  <c r="K48"/>
  <c r="R80"/>
  <c r="N80"/>
  <c r="J80"/>
  <c r="K64"/>
  <c r="S40"/>
  <c r="O40"/>
  <c r="S28"/>
  <c r="R12"/>
  <c r="N12"/>
  <c r="J12"/>
  <c r="Q12"/>
  <c r="M12"/>
  <c r="I12"/>
  <c r="O8"/>
  <c r="R8"/>
  <c r="N8"/>
  <c r="K32"/>
  <c r="M8"/>
  <c r="I8"/>
  <c r="H32"/>
  <c r="H44"/>
  <c r="H60"/>
  <c r="H76"/>
  <c r="P80"/>
  <c r="L80"/>
  <c r="H52"/>
  <c r="H68"/>
  <c r="H84"/>
  <c r="S32"/>
  <c r="R32"/>
  <c r="N32"/>
  <c r="J32"/>
  <c r="S24"/>
  <c r="K24"/>
  <c r="K68"/>
  <c r="K60"/>
  <c r="K52"/>
  <c r="P36"/>
  <c r="L36"/>
  <c r="S84"/>
  <c r="K84"/>
  <c r="P64"/>
  <c r="L64"/>
  <c r="S60"/>
  <c r="S48"/>
  <c r="P24"/>
  <c r="L24"/>
  <c r="K12"/>
  <c r="P72"/>
  <c r="L72"/>
  <c r="P84"/>
  <c r="L84"/>
  <c r="H16"/>
  <c r="H24"/>
  <c r="O84"/>
  <c r="K76"/>
  <c r="O72"/>
  <c r="S64"/>
  <c r="O64"/>
  <c r="S56"/>
  <c r="O56"/>
  <c r="P52"/>
  <c r="L52"/>
  <c r="O36"/>
  <c r="O24"/>
  <c r="H28"/>
  <c r="H40"/>
  <c r="H56"/>
  <c r="H72"/>
  <c r="P76"/>
  <c r="L76"/>
  <c r="P48"/>
  <c r="L48"/>
  <c r="P40"/>
  <c r="L40"/>
  <c r="P28"/>
  <c r="L28"/>
  <c r="P16"/>
  <c r="L16"/>
  <c r="S68"/>
  <c r="O68"/>
  <c r="S52"/>
  <c r="O52"/>
  <c r="P60"/>
  <c r="K44"/>
  <c r="P32"/>
  <c r="P20"/>
  <c r="P12"/>
  <c r="H20"/>
  <c r="H48"/>
  <c r="P68"/>
  <c r="L68"/>
  <c r="P56"/>
  <c r="L56"/>
  <c r="R44"/>
  <c r="N44"/>
  <c r="J44"/>
  <c r="P44"/>
  <c r="L44"/>
  <c r="K28"/>
  <c r="K16"/>
  <c r="L60"/>
  <c r="L32"/>
  <c r="L20"/>
  <c r="L12"/>
  <c r="R64"/>
  <c r="N64"/>
  <c r="J64"/>
  <c r="R28"/>
  <c r="N28"/>
  <c r="J28"/>
  <c r="R16"/>
  <c r="N16"/>
  <c r="J16"/>
  <c r="L8"/>
  <c r="L405" s="1"/>
  <c r="H64"/>
  <c r="H80"/>
  <c r="R72"/>
  <c r="N72"/>
  <c r="J72"/>
  <c r="R56"/>
  <c r="N56"/>
  <c r="J56"/>
  <c r="O48"/>
  <c r="R40"/>
  <c r="N40"/>
  <c r="J40"/>
  <c r="O32"/>
  <c r="R24"/>
  <c r="N24"/>
  <c r="J24"/>
  <c r="O16"/>
  <c r="P8"/>
  <c r="P405" s="1"/>
  <c r="R84"/>
  <c r="N84"/>
  <c r="J84"/>
  <c r="O76"/>
  <c r="R68"/>
  <c r="N68"/>
  <c r="J68"/>
  <c r="O60"/>
  <c r="R52"/>
  <c r="N52"/>
  <c r="J52"/>
  <c r="O44"/>
  <c r="R36"/>
  <c r="N36"/>
  <c r="J36"/>
  <c r="O28"/>
  <c r="R20"/>
  <c r="N20"/>
  <c r="J20"/>
  <c r="O12"/>
  <c r="Q84"/>
  <c r="M84"/>
  <c r="I84"/>
  <c r="Q80"/>
  <c r="M80"/>
  <c r="I80"/>
  <c r="Q76"/>
  <c r="M76"/>
  <c r="I76"/>
  <c r="Q72"/>
  <c r="M72"/>
  <c r="I72"/>
  <c r="Q68"/>
  <c r="M68"/>
  <c r="I68"/>
  <c r="Q64"/>
  <c r="M64"/>
  <c r="I64"/>
  <c r="Q60"/>
  <c r="M60"/>
  <c r="I60"/>
  <c r="Q56"/>
  <c r="M56"/>
  <c r="I56"/>
  <c r="Q52"/>
  <c r="M52"/>
  <c r="I52"/>
  <c r="Q48"/>
  <c r="M48"/>
  <c r="I48"/>
  <c r="Q44"/>
  <c r="M44"/>
  <c r="I44"/>
  <c r="Q40"/>
  <c r="M40"/>
  <c r="I40"/>
  <c r="Q36"/>
  <c r="M36"/>
  <c r="I36"/>
  <c r="Q32"/>
  <c r="M32"/>
  <c r="I32"/>
  <c r="Q28"/>
  <c r="M28"/>
  <c r="I28"/>
  <c r="Q24"/>
  <c r="M24"/>
  <c r="I24"/>
  <c r="Q20"/>
  <c r="M20"/>
  <c r="I20"/>
  <c r="Q16"/>
  <c r="M16"/>
  <c r="I16"/>
  <c r="K8"/>
  <c r="K405" s="1"/>
  <c r="H8"/>
  <c r="H12"/>
  <c r="S8"/>
  <c r="S405" s="1"/>
  <c r="J8"/>
  <c r="J405" s="1"/>
  <c r="Q8"/>
  <c r="Q405" s="1"/>
  <c r="D22" i="1"/>
  <c r="C22"/>
  <c r="F22"/>
  <c r="T9" i="3"/>
  <c r="T12" s="1"/>
  <c r="T17"/>
  <c r="T20" s="1"/>
  <c r="T21"/>
  <c r="T24" s="1"/>
  <c r="T25"/>
  <c r="T28" s="1"/>
  <c r="T29"/>
  <c r="T32" s="1"/>
  <c r="T37"/>
  <c r="T40" s="1"/>
  <c r="T41"/>
  <c r="T44" s="1"/>
  <c r="T45"/>
  <c r="T48" s="1"/>
  <c r="T49"/>
  <c r="T52" s="1"/>
  <c r="T57"/>
  <c r="T60" s="1"/>
  <c r="T61"/>
  <c r="T64" s="1"/>
  <c r="T65"/>
  <c r="T68" s="1"/>
  <c r="T69"/>
  <c r="T72" s="1"/>
  <c r="T73"/>
  <c r="T76" s="1"/>
  <c r="T77"/>
  <c r="T80" s="1"/>
  <c r="T53"/>
  <c r="T56" s="1"/>
  <c r="T13"/>
  <c r="T16" s="1"/>
  <c r="T5"/>
  <c r="T8" s="1"/>
  <c r="T137"/>
  <c r="T140" s="1"/>
  <c r="T133"/>
  <c r="T136" s="1"/>
  <c r="T129"/>
  <c r="T132" s="1"/>
  <c r="T125"/>
  <c r="T128" s="1"/>
  <c r="T121"/>
  <c r="T124" s="1"/>
  <c r="T117"/>
  <c r="T120" s="1"/>
  <c r="T113"/>
  <c r="T116" s="1"/>
  <c r="T109"/>
  <c r="T112" s="1"/>
  <c r="T105"/>
  <c r="T108" s="1"/>
  <c r="T101"/>
  <c r="T104" s="1"/>
  <c r="T97"/>
  <c r="T100" s="1"/>
  <c r="T93"/>
  <c r="T96" s="1"/>
  <c r="T89"/>
  <c r="T92" s="1"/>
  <c r="T85"/>
  <c r="T88" s="1"/>
  <c r="T81"/>
  <c r="T84" s="1"/>
  <c r="T145"/>
  <c r="T148" s="1"/>
  <c r="T141"/>
  <c r="T144" s="1"/>
  <c r="T329"/>
  <c r="T332" s="1"/>
  <c r="T325"/>
  <c r="T328" s="1"/>
  <c r="T321"/>
  <c r="T324" s="1"/>
  <c r="T317"/>
  <c r="T320" s="1"/>
  <c r="T313"/>
  <c r="T316" s="1"/>
  <c r="T309"/>
  <c r="T312" s="1"/>
  <c r="T305"/>
  <c r="T308" s="1"/>
  <c r="T301"/>
  <c r="T304" s="1"/>
  <c r="T297"/>
  <c r="T300" s="1"/>
  <c r="T293"/>
  <c r="T296" s="1"/>
  <c r="T289"/>
  <c r="T292" s="1"/>
  <c r="T285"/>
  <c r="T288" s="1"/>
  <c r="T281"/>
  <c r="T284" s="1"/>
  <c r="T277"/>
  <c r="T280" s="1"/>
  <c r="T273"/>
  <c r="T276" s="1"/>
  <c r="T269"/>
  <c r="T272" s="1"/>
  <c r="T265"/>
  <c r="T268" s="1"/>
  <c r="T261"/>
  <c r="T264" s="1"/>
  <c r="T257"/>
  <c r="T260" s="1"/>
  <c r="T253"/>
  <c r="T256" s="1"/>
  <c r="T249"/>
  <c r="T252" s="1"/>
  <c r="T245"/>
  <c r="T248" s="1"/>
  <c r="T241"/>
  <c r="T244" s="1"/>
  <c r="T237"/>
  <c r="T240" s="1"/>
  <c r="T233"/>
  <c r="T236" s="1"/>
  <c r="T229"/>
  <c r="T232" s="1"/>
  <c r="T225"/>
  <c r="T228" s="1"/>
  <c r="T221"/>
  <c r="T224" s="1"/>
  <c r="T217"/>
  <c r="T220" s="1"/>
  <c r="T213"/>
  <c r="T216" s="1"/>
  <c r="T209"/>
  <c r="T212" s="1"/>
  <c r="T205"/>
  <c r="T208" s="1"/>
  <c r="T201"/>
  <c r="T204" s="1"/>
  <c r="T197"/>
  <c r="T200" s="1"/>
  <c r="T193"/>
  <c r="T196" s="1"/>
  <c r="T189"/>
  <c r="T192" s="1"/>
  <c r="T185"/>
  <c r="T188" s="1"/>
  <c r="T181"/>
  <c r="T184" s="1"/>
  <c r="T177"/>
  <c r="T180" s="1"/>
  <c r="T173"/>
  <c r="T176" s="1"/>
  <c r="T169"/>
  <c r="T172" s="1"/>
  <c r="T165"/>
  <c r="T168" s="1"/>
  <c r="T161"/>
  <c r="T164" s="1"/>
  <c r="T157"/>
  <c r="T160" s="1"/>
  <c r="T153"/>
  <c r="T156" s="1"/>
  <c r="T149"/>
  <c r="T152" s="1"/>
  <c r="T33"/>
  <c r="T36" s="1"/>
  <c r="H36"/>
  <c r="F3" i="1"/>
  <c r="F4" i="4" s="1"/>
  <c r="E3" i="1"/>
  <c r="E4" i="4" s="1"/>
  <c r="T405" i="3" l="1"/>
  <c r="H405"/>
  <c r="I405"/>
  <c r="M405"/>
  <c r="N405"/>
  <c r="R405"/>
  <c r="O405"/>
  <c r="C24" i="1"/>
  <c r="C32"/>
  <c r="I8" i="4" s="1"/>
  <c r="E20" i="1"/>
  <c r="E19"/>
  <c r="E18"/>
  <c r="E17"/>
  <c r="E16"/>
  <c r="E15"/>
  <c r="E14"/>
  <c r="E13"/>
  <c r="E12"/>
  <c r="E11"/>
  <c r="E10" l="1"/>
  <c r="G10" l="1"/>
  <c r="C25"/>
  <c r="D23"/>
  <c r="H10" s="1"/>
  <c r="B22"/>
  <c r="E21"/>
  <c r="E22" l="1"/>
  <c r="C26"/>
  <c r="C27"/>
  <c r="D8" i="4"/>
  <c r="G11" i="1"/>
  <c r="D24" l="1"/>
  <c r="H11" s="1"/>
  <c r="G12"/>
  <c r="D27" l="1"/>
  <c r="H12" s="1"/>
  <c r="G13"/>
  <c r="D28" l="1"/>
  <c r="H13" s="1"/>
  <c r="G14"/>
  <c r="D31" l="1"/>
  <c r="H14" s="1"/>
  <c r="G15"/>
  <c r="D32" l="1"/>
  <c r="G16"/>
  <c r="D33" l="1"/>
  <c r="H16" s="1"/>
  <c r="G17"/>
  <c r="C28" s="1"/>
  <c r="D34" l="1"/>
  <c r="H17" s="1"/>
  <c r="G18"/>
  <c r="D35" l="1"/>
  <c r="H18" s="1"/>
  <c r="G19"/>
  <c r="D36" l="1"/>
  <c r="H19" s="1"/>
  <c r="G20"/>
  <c r="D37" l="1"/>
  <c r="H20" s="1"/>
  <c r="G21"/>
  <c r="C29" s="1"/>
  <c r="C30" s="1"/>
  <c r="C31" s="1"/>
  <c r="D38" l="1"/>
  <c r="H21" s="1"/>
  <c r="G22"/>
  <c r="C33" l="1"/>
  <c r="L8" i="4" s="1"/>
  <c r="A9" s="1"/>
  <c r="E8"/>
</calcChain>
</file>

<file path=xl/comments1.xml><?xml version="1.0" encoding="utf-8"?>
<comments xmlns="http://schemas.openxmlformats.org/spreadsheetml/2006/main">
  <authors>
    <author>sakhu-riya</author>
  </authors>
  <commentList>
    <comment ref="H2" authorId="0">
      <text>
        <r>
          <rPr>
            <sz val="9"/>
            <color indexed="81"/>
            <rFont val="Tahoma"/>
            <family val="2"/>
          </rPr>
          <t xml:space="preserve">SELECT S. NO. ONLY
</t>
        </r>
      </text>
    </comment>
    <comment ref="H9" authorId="0">
      <text>
        <r>
          <rPr>
            <b/>
            <sz val="9"/>
            <color indexed="81"/>
            <rFont val="Tahoma"/>
            <family val="2"/>
          </rPr>
          <t>THIS PART IS TO CALCULATE GPF FINAL PAYMENT.THERE CAN BE A DIFFENRENCE OF 1-2 RUPEES IN THIS FROM YEARLY CALCULATION.PLEASE IGNORE IT.</t>
        </r>
        <r>
          <rPr>
            <sz val="9"/>
            <color indexed="81"/>
            <rFont val="Tahoma"/>
            <family val="2"/>
          </rPr>
          <t xml:space="preserve">
</t>
        </r>
        <r>
          <rPr>
            <b/>
            <sz val="9"/>
            <color indexed="81"/>
            <rFont val="Tahoma"/>
            <family val="2"/>
          </rPr>
          <t>ALWAYS CALCULATE MANUALLY TO CHECK ERROR.
PREPARE GPF SLIP FOR FINAL PAYMENT MANUALLY.</t>
        </r>
      </text>
    </comment>
  </commentList>
</comments>
</file>

<file path=xl/sharedStrings.xml><?xml version="1.0" encoding="utf-8"?>
<sst xmlns="http://schemas.openxmlformats.org/spreadsheetml/2006/main" count="648" uniqueCount="83">
  <si>
    <t>ftnkI do</t>
  </si>
  <si>
    <t>yksk BzL</t>
  </si>
  <si>
    <t>eowukoh dk BKL^</t>
  </si>
  <si>
    <t>wjhBk</t>
  </si>
  <si>
    <t>iwQK okPh</t>
  </si>
  <si>
    <t>J/ohno</t>
  </si>
  <si>
    <t>eYtkJh rJh
okPh</t>
  </si>
  <si>
    <t>ftnkI e?be[b/PB</t>
  </si>
  <si>
    <t>fgSbk pekfJnk</t>
  </si>
  <si>
    <t>;kb d"okB iwQK okPh</t>
  </si>
  <si>
    <t>eYtkJh rJh okPh</t>
  </si>
  <si>
    <t>b'B foetoh</t>
  </si>
  <si>
    <t>i'V</t>
  </si>
  <si>
    <t>e[b i'V</t>
  </si>
  <si>
    <t>ihHghHn?cHeN'sh dh ;N/Nw?AN ;kb</t>
  </si>
  <si>
    <t>ngq?b</t>
  </si>
  <si>
    <t>wJh</t>
  </si>
  <si>
    <t>i{B</t>
  </si>
  <si>
    <t>i[bkJh</t>
  </si>
  <si>
    <t>nr;s</t>
  </si>
  <si>
    <t>;szpo</t>
  </si>
  <si>
    <t>nes{po</t>
  </si>
  <si>
    <t>Btzpo</t>
  </si>
  <si>
    <t>d;zpo</t>
  </si>
  <si>
    <t>iBtoh</t>
  </si>
  <si>
    <t>cotoh</t>
  </si>
  <si>
    <t>wkou</t>
  </si>
  <si>
    <t>i''V</t>
  </si>
  <si>
    <t>fgsk$gsh dk BKL^</t>
  </si>
  <si>
    <t>nj[ZdkL^</t>
  </si>
  <si>
    <t>w''jo</t>
  </si>
  <si>
    <t>nj[Zdk</t>
  </si>
  <si>
    <t>ihHghHn?c
Bzpo</t>
  </si>
  <si>
    <t>ihHghHn?c pokvPhN ;kb</t>
  </si>
  <si>
    <t>^2012</t>
  </si>
  <si>
    <t>eowukoh dk BK</t>
  </si>
  <si>
    <t>bVh BzL</t>
  </si>
  <si>
    <t>4$11</t>
  </si>
  <si>
    <t>5$11</t>
  </si>
  <si>
    <t>6$11</t>
  </si>
  <si>
    <t>7$11</t>
  </si>
  <si>
    <t>8$11</t>
  </si>
  <si>
    <t>9$11</t>
  </si>
  <si>
    <t>10$11</t>
  </si>
  <si>
    <t>11$11</t>
  </si>
  <si>
    <t>12$11</t>
  </si>
  <si>
    <t>1$12</t>
  </si>
  <si>
    <t>2$12</t>
  </si>
  <si>
    <t>3$12</t>
  </si>
  <si>
    <t>fgsk$gsh dk BK</t>
  </si>
  <si>
    <t>ftnkI</t>
  </si>
  <si>
    <t>wjhBktko eN"sh</t>
  </si>
  <si>
    <t>re</t>
  </si>
  <si>
    <t>gq'thIBb</t>
  </si>
  <si>
    <t>This Calculator is Designed By navdeepsingh1981@gmail.com IN COORDINATION WITH rkmangal2802@gmail.com</t>
  </si>
  <si>
    <t xml:space="preserve"> www.employeesforum.in</t>
  </si>
  <si>
    <t xml:space="preserve"> </t>
  </si>
  <si>
    <t>eN'sh dh fe;w</t>
  </si>
  <si>
    <t>sBykj</t>
  </si>
  <si>
    <t>foetoh</t>
  </si>
  <si>
    <t>dcso</t>
  </si>
  <si>
    <t>UPTO 30/11/2011</t>
  </si>
  <si>
    <t>FROM  1/12/2011</t>
  </si>
  <si>
    <t>wjhBktko iwQK okPh (ftnkI ;w/s)</t>
  </si>
  <si>
    <t>fgSbk
pekfJnk</t>
  </si>
  <si>
    <t>PF. 5</t>
  </si>
  <si>
    <t>ANNUAL STATEMENT OF PROVIDENT FUND ACCOUNT</t>
  </si>
  <si>
    <t>yksk Bz</t>
  </si>
  <si>
    <t>;kb d"okB ftnkI</t>
  </si>
  <si>
    <t>eYtkJh rJh</t>
  </si>
  <si>
    <t>pekfJnk</t>
  </si>
  <si>
    <t>w''jo s/ d;ys</t>
  </si>
  <si>
    <r>
      <t xml:space="preserve">;kb d"okB iwQK okPh </t>
    </r>
    <r>
      <rPr>
        <b/>
        <sz val="12"/>
        <rFont val="Arial"/>
        <family val="2"/>
      </rPr>
      <t xml:space="preserve">/ </t>
    </r>
    <r>
      <rPr>
        <b/>
        <sz val="12"/>
        <rFont val="Asees"/>
      </rPr>
      <t>b'B foetoh</t>
    </r>
  </si>
  <si>
    <t>INSTRUCTIONS FOR USE</t>
  </si>
  <si>
    <t>1ST COMPLETE THE DATA BASE.</t>
  </si>
  <si>
    <t>CHECK RATE OF INTEREST.</t>
  </si>
  <si>
    <t xml:space="preserve">JUST SELECT S.NO. OF THE PERSON WHOSE  GPF STATEMENT HAS TO PRINTED &amp; TAKE THE PRINT. </t>
  </si>
  <si>
    <t>IF U WANT TO CALCULATE THE FINAL PAYMENT OF AN EMPLOYEE,JUST CHECK THE LAST COLUMN RELEVENT TO THE MONTH IN WHICH FINAL PAYMENT HAS TO GIVEN BUT MAKE THE GPF SLIP MANUALLY.</t>
  </si>
  <si>
    <t>ftnkI 01H04H11 s'A 30H11H11 sZe</t>
  </si>
  <si>
    <t>ftnkI 01H12H11 s'A 31H03H12 sZe</t>
  </si>
  <si>
    <t>01H04H11 s'A 30H11H11 sZe iwQK okPh</t>
  </si>
  <si>
    <t>01H12H11 s'A 31H3H12 sZe iwQK okPh</t>
  </si>
  <si>
    <t>;kb d"okB fwfbnk e[b ftnkI</t>
  </si>
</sst>
</file>

<file path=xl/styles.xml><?xml version="1.0" encoding="utf-8"?>
<styleSheet xmlns="http://schemas.openxmlformats.org/spreadsheetml/2006/main">
  <numFmts count="3">
    <numFmt numFmtId="164" formatCode="0.0%"/>
    <numFmt numFmtId="165" formatCode="[$Rs.-4009]\ #,##0;[Red][$Rs.-4009]\ #,##0"/>
    <numFmt numFmtId="166" formatCode="[$Rs.-4009]\ #,##0"/>
  </numFmts>
  <fonts count="42">
    <font>
      <sz val="11"/>
      <color theme="1"/>
      <name val="Calibri"/>
      <family val="2"/>
      <scheme val="minor"/>
    </font>
    <font>
      <sz val="12"/>
      <color theme="1"/>
      <name val="Calibri"/>
      <family val="2"/>
      <scheme val="minor"/>
    </font>
    <font>
      <sz val="11"/>
      <color theme="1"/>
      <name val="Calibri"/>
      <family val="2"/>
      <scheme val="minor"/>
    </font>
    <font>
      <sz val="10"/>
      <name val="Asees"/>
    </font>
    <font>
      <b/>
      <sz val="16"/>
      <name val="Asees"/>
    </font>
    <font>
      <b/>
      <sz val="16"/>
      <color theme="1"/>
      <name val="Asees"/>
    </font>
    <font>
      <b/>
      <sz val="12"/>
      <name val="Asees"/>
    </font>
    <font>
      <b/>
      <sz val="12"/>
      <color theme="1"/>
      <name val="Calibri"/>
      <family val="2"/>
      <scheme val="minor"/>
    </font>
    <font>
      <b/>
      <sz val="12"/>
      <name val="Arial"/>
      <family val="2"/>
    </font>
    <font>
      <b/>
      <sz val="12"/>
      <color theme="1"/>
      <name val="Asees"/>
    </font>
    <font>
      <u/>
      <sz val="11"/>
      <color theme="10"/>
      <name val="Calibri"/>
      <family val="2"/>
    </font>
    <font>
      <b/>
      <sz val="11"/>
      <color theme="1"/>
      <name val="Calibri"/>
      <family val="2"/>
      <scheme val="minor"/>
    </font>
    <font>
      <b/>
      <sz val="10"/>
      <name val="Asees"/>
    </font>
    <font>
      <b/>
      <sz val="11"/>
      <name val="Asees"/>
    </font>
    <font>
      <b/>
      <sz val="10"/>
      <name val="Times New Roman"/>
      <family val="1"/>
    </font>
    <font>
      <sz val="11"/>
      <name val="Calibri"/>
      <family val="2"/>
      <scheme val="minor"/>
    </font>
    <font>
      <b/>
      <u/>
      <sz val="16"/>
      <color theme="0"/>
      <name val="Calibri"/>
      <family val="2"/>
    </font>
    <font>
      <b/>
      <sz val="10"/>
      <name val="Calibri"/>
      <family val="2"/>
    </font>
    <font>
      <sz val="9"/>
      <color indexed="81"/>
      <name val="Tahoma"/>
      <family val="2"/>
    </font>
    <font>
      <b/>
      <sz val="9"/>
      <color indexed="81"/>
      <name val="Tahoma"/>
      <family val="2"/>
    </font>
    <font>
      <sz val="12"/>
      <color theme="0"/>
      <name val="Calibri"/>
      <family val="2"/>
      <scheme val="minor"/>
    </font>
    <font>
      <b/>
      <sz val="12"/>
      <color theme="1"/>
      <name val="Arial"/>
      <family val="2"/>
    </font>
    <font>
      <b/>
      <sz val="11"/>
      <color rgb="FFFF0000"/>
      <name val="Asees"/>
    </font>
    <font>
      <b/>
      <sz val="11"/>
      <color rgb="FFFFFF00"/>
      <name val="Asees"/>
    </font>
    <font>
      <b/>
      <sz val="10"/>
      <color rgb="FFFFFF00"/>
      <name val="Asees"/>
    </font>
    <font>
      <b/>
      <sz val="18"/>
      <color theme="1"/>
      <name val="Asees"/>
    </font>
    <font>
      <b/>
      <sz val="16"/>
      <color theme="0"/>
      <name val="Asees"/>
    </font>
    <font>
      <b/>
      <sz val="20"/>
      <name val="Asees"/>
    </font>
    <font>
      <b/>
      <sz val="22"/>
      <color rgb="FFFF0000"/>
      <name val="Asees"/>
    </font>
    <font>
      <b/>
      <sz val="10"/>
      <name val="Arial"/>
      <family val="2"/>
    </font>
    <font>
      <b/>
      <sz val="10"/>
      <color indexed="14"/>
      <name val="Times New Roman"/>
      <family val="1"/>
    </font>
    <font>
      <b/>
      <i/>
      <sz val="10"/>
      <name val="Asees"/>
    </font>
    <font>
      <b/>
      <i/>
      <sz val="14"/>
      <name val="Asees"/>
    </font>
    <font>
      <sz val="11"/>
      <color theme="1"/>
      <name val="Asees"/>
    </font>
    <font>
      <b/>
      <i/>
      <sz val="12"/>
      <name val="Arial"/>
      <family val="2"/>
    </font>
    <font>
      <b/>
      <i/>
      <sz val="11"/>
      <name val="Arial"/>
      <family val="2"/>
    </font>
    <font>
      <b/>
      <sz val="11"/>
      <name val="Arial"/>
      <family val="2"/>
    </font>
    <font>
      <b/>
      <i/>
      <sz val="14"/>
      <name val="Arial"/>
      <family val="2"/>
    </font>
    <font>
      <b/>
      <sz val="14"/>
      <name val="Asees"/>
    </font>
    <font>
      <b/>
      <sz val="18"/>
      <name val="Arial"/>
      <family val="2"/>
    </font>
    <font>
      <b/>
      <sz val="10"/>
      <color theme="1"/>
      <name val="Calibri"/>
      <family val="2"/>
      <scheme val="minor"/>
    </font>
    <font>
      <sz val="18"/>
      <name val="Asees"/>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FF0000"/>
        <bgColor indexed="64"/>
      </patternFill>
    </fill>
    <fill>
      <patternFill patternType="solid">
        <fgColor theme="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9" fontId="2" fillId="0" borderId="0" applyFont="0" applyFill="0" applyBorder="0" applyAlignment="0" applyProtection="0"/>
    <xf numFmtId="0" fontId="10" fillId="0" borderId="0" applyNumberFormat="0" applyFill="0" applyBorder="0" applyAlignment="0" applyProtection="0">
      <alignment vertical="top"/>
      <protection locked="0"/>
    </xf>
  </cellStyleXfs>
  <cellXfs count="196">
    <xf numFmtId="0" fontId="0" fillId="0" borderId="0" xfId="0"/>
    <xf numFmtId="0" fontId="1" fillId="0" borderId="0" xfId="0" applyFont="1"/>
    <xf numFmtId="0" fontId="1" fillId="2" borderId="0" xfId="0" applyFont="1" applyFill="1"/>
    <xf numFmtId="0" fontId="3" fillId="0" borderId="4" xfId="0" applyFont="1" applyBorder="1" applyAlignment="1">
      <alignment horizontal="right"/>
    </xf>
    <xf numFmtId="0" fontId="3" fillId="0" borderId="4" xfId="0" applyFont="1" applyBorder="1" applyAlignment="1">
      <alignment horizontal="right"/>
    </xf>
    <xf numFmtId="0" fontId="11" fillId="0" borderId="0" xfId="0" applyFont="1"/>
    <xf numFmtId="0" fontId="12" fillId="0" borderId="4" xfId="0" applyFont="1" applyBorder="1" applyAlignment="1"/>
    <xf numFmtId="0" fontId="12" fillId="0" borderId="4" xfId="0" applyFont="1" applyBorder="1" applyAlignment="1">
      <alignment horizontal="right"/>
    </xf>
    <xf numFmtId="0" fontId="15" fillId="0" borderId="0" xfId="0" applyFont="1"/>
    <xf numFmtId="0" fontId="12" fillId="0" borderId="0" xfId="0" applyFont="1" applyAlignment="1">
      <alignment vertical="center"/>
    </xf>
    <xf numFmtId="10" fontId="7" fillId="0" borderId="1" xfId="1" applyNumberFormat="1" applyFont="1" applyFill="1" applyBorder="1" applyAlignment="1" applyProtection="1">
      <alignment vertical="center" wrapText="1"/>
      <protection hidden="1"/>
    </xf>
    <xf numFmtId="10" fontId="7" fillId="0" borderId="1" xfId="0" applyNumberFormat="1" applyFont="1" applyBorder="1" applyAlignment="1" applyProtection="1">
      <alignment horizontal="right" vertical="center"/>
      <protection hidden="1"/>
    </xf>
    <xf numFmtId="0" fontId="8" fillId="0" borderId="1" xfId="0" applyFont="1" applyFill="1" applyBorder="1" applyAlignment="1" applyProtection="1">
      <alignment horizontal="center" vertical="center"/>
      <protection hidden="1"/>
    </xf>
    <xf numFmtId="0" fontId="8" fillId="0" borderId="1" xfId="0" applyFont="1" applyFill="1" applyBorder="1" applyAlignment="1" applyProtection="1">
      <alignment horizontal="center" vertical="center" wrapText="1"/>
      <protection hidden="1"/>
    </xf>
    <xf numFmtId="0" fontId="21" fillId="0" borderId="1" xfId="0" applyFont="1" applyBorder="1" applyProtection="1">
      <protection hidden="1"/>
    </xf>
    <xf numFmtId="0" fontId="0" fillId="0" borderId="0" xfId="0" applyAlignment="1"/>
    <xf numFmtId="0" fontId="0" fillId="0" borderId="0" xfId="0" applyAlignment="1">
      <alignment vertical="top"/>
    </xf>
    <xf numFmtId="0" fontId="6" fillId="0" borderId="1" xfId="0" applyFont="1" applyFill="1" applyBorder="1" applyAlignment="1" applyProtection="1">
      <alignment horizontal="center" vertical="top" wrapText="1"/>
      <protection hidden="1"/>
    </xf>
    <xf numFmtId="0" fontId="9" fillId="0" borderId="1" xfId="0" applyFont="1" applyBorder="1" applyAlignment="1" applyProtection="1">
      <alignment horizontal="center" vertical="top" wrapText="1"/>
      <protection hidden="1"/>
    </xf>
    <xf numFmtId="0" fontId="1" fillId="0" borderId="0" xfId="0" applyFont="1" applyAlignment="1">
      <alignment vertical="top"/>
    </xf>
    <xf numFmtId="0" fontId="8" fillId="0" borderId="1" xfId="0" applyFont="1" applyFill="1" applyBorder="1" applyAlignment="1" applyProtection="1">
      <alignment horizontal="right" vertical="center"/>
      <protection hidden="1"/>
    </xf>
    <xf numFmtId="0" fontId="12" fillId="0" borderId="4" xfId="0" applyFont="1" applyBorder="1" applyAlignment="1">
      <alignment horizontal="right"/>
    </xf>
    <xf numFmtId="0" fontId="26" fillId="7" borderId="0" xfId="0" applyFont="1" applyFill="1" applyAlignment="1" applyProtection="1">
      <alignment horizontal="center" vertical="center"/>
      <protection locked="0"/>
    </xf>
    <xf numFmtId="0" fontId="25" fillId="0" borderId="1" xfId="0" applyFont="1" applyBorder="1" applyAlignment="1">
      <alignment horizontal="center" vertical="center"/>
    </xf>
    <xf numFmtId="0" fontId="6" fillId="0" borderId="0" xfId="0" applyFont="1" applyAlignment="1">
      <alignment horizontal="center" vertical="center" wrapText="1"/>
    </xf>
    <xf numFmtId="0" fontId="12" fillId="0" borderId="4" xfId="0" applyFont="1" applyBorder="1" applyAlignment="1">
      <alignment vertical="center"/>
    </xf>
    <xf numFmtId="0" fontId="12" fillId="0" borderId="4" xfId="0" applyFont="1" applyBorder="1" applyAlignment="1">
      <alignment horizontal="right" vertical="center"/>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1" fillId="0" borderId="0" xfId="0" applyFont="1" applyAlignment="1">
      <alignment vertical="center"/>
    </xf>
    <xf numFmtId="0" fontId="32" fillId="0" borderId="1" xfId="0" applyFont="1" applyBorder="1" applyAlignment="1">
      <alignment horizontal="center" vertical="top"/>
    </xf>
    <xf numFmtId="0" fontId="33" fillId="0" borderId="0" xfId="0" applyFont="1"/>
    <xf numFmtId="0" fontId="6" fillId="0" borderId="14" xfId="0" applyFont="1" applyBorder="1" applyAlignment="1">
      <alignment horizontal="center" vertical="center" wrapText="1"/>
    </xf>
    <xf numFmtId="10" fontId="17" fillId="0" borderId="4" xfId="0" applyNumberFormat="1" applyFont="1" applyBorder="1" applyAlignment="1" applyProtection="1">
      <protection locked="0"/>
    </xf>
    <xf numFmtId="10" fontId="11" fillId="0" borderId="0" xfId="0" applyNumberFormat="1" applyFont="1" applyProtection="1">
      <protection locked="0"/>
    </xf>
    <xf numFmtId="0" fontId="12" fillId="0" borderId="2" xfId="0" applyFont="1" applyBorder="1" applyAlignment="1" applyProtection="1">
      <alignment vertical="center" wrapText="1"/>
      <protection locked="0"/>
    </xf>
    <xf numFmtId="0" fontId="14" fillId="0" borderId="1" xfId="0" applyFont="1" applyBorder="1" applyAlignment="1" applyProtection="1">
      <protection locked="0"/>
    </xf>
    <xf numFmtId="0" fontId="0" fillId="0" borderId="1" xfId="0" applyBorder="1" applyProtection="1">
      <protection locked="0"/>
    </xf>
    <xf numFmtId="0" fontId="14" fillId="0" borderId="1" xfId="0" applyFont="1" applyBorder="1" applyProtection="1">
      <protection locked="0"/>
    </xf>
    <xf numFmtId="0" fontId="12" fillId="0" borderId="2" xfId="0" applyFont="1" applyBorder="1" applyAlignment="1" applyProtection="1">
      <alignment vertical="center"/>
      <protection hidden="1"/>
    </xf>
    <xf numFmtId="0" fontId="12" fillId="0" borderId="2" xfId="0" applyFont="1" applyBorder="1" applyAlignment="1" applyProtection="1">
      <alignment horizontal="center" vertical="top"/>
      <protection hidden="1"/>
    </xf>
    <xf numFmtId="0" fontId="12" fillId="0" borderId="1" xfId="0" applyFont="1" applyBorder="1" applyAlignment="1" applyProtection="1">
      <alignment horizontal="center" vertical="top"/>
      <protection hidden="1"/>
    </xf>
    <xf numFmtId="0" fontId="6" fillId="0" borderId="14"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3" fillId="0" borderId="28" xfId="0" applyNumberFormat="1" applyFont="1" applyBorder="1" applyAlignment="1" applyProtection="1">
      <alignment horizontal="center" vertical="center" wrapText="1"/>
      <protection hidden="1"/>
    </xf>
    <xf numFmtId="0" fontId="13" fillId="0" borderId="2" xfId="0" applyFont="1" applyBorder="1" applyAlignment="1" applyProtection="1">
      <alignment horizontal="center" vertical="center" wrapText="1"/>
      <protection hidden="1"/>
    </xf>
    <xf numFmtId="165" fontId="36" fillId="0" borderId="2" xfId="0" applyNumberFormat="1" applyFont="1" applyBorder="1" applyAlignment="1" applyProtection="1">
      <alignment horizontal="center" vertical="center" wrapText="1"/>
      <protection hidden="1"/>
    </xf>
    <xf numFmtId="0" fontId="6" fillId="0" borderId="1"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wrapText="1"/>
      <protection hidden="1"/>
    </xf>
    <xf numFmtId="0" fontId="1" fillId="0" borderId="1" xfId="0" applyFont="1" applyBorder="1" applyProtection="1">
      <protection hidden="1"/>
    </xf>
    <xf numFmtId="0" fontId="4" fillId="0" borderId="5" xfId="0" applyFont="1" applyBorder="1" applyAlignment="1" applyProtection="1">
      <alignment horizontal="right" vertical="center" wrapText="1"/>
      <protection hidden="1"/>
    </xf>
    <xf numFmtId="0" fontId="5" fillId="0" borderId="5" xfId="0" applyFont="1" applyBorder="1" applyAlignment="1" applyProtection="1">
      <alignment horizontal="left" vertical="center"/>
      <protection hidden="1"/>
    </xf>
    <xf numFmtId="0" fontId="1" fillId="0" borderId="5" xfId="0" applyFont="1" applyFill="1" applyBorder="1" applyAlignment="1" applyProtection="1">
      <protection hidden="1"/>
    </xf>
    <xf numFmtId="0" fontId="1" fillId="0" borderId="9" xfId="0" applyFont="1" applyBorder="1"/>
    <xf numFmtId="0" fontId="7" fillId="0" borderId="8" xfId="0" applyFont="1" applyFill="1" applyBorder="1" applyAlignment="1" applyProtection="1">
      <alignment horizontal="center" vertical="center"/>
      <protection hidden="1"/>
    </xf>
    <xf numFmtId="0" fontId="7" fillId="0" borderId="5" xfId="0" applyFont="1" applyFill="1" applyBorder="1" applyAlignment="1" applyProtection="1">
      <alignment horizontal="center" vertical="center"/>
      <protection hidden="1"/>
    </xf>
    <xf numFmtId="0" fontId="1" fillId="0" borderId="9" xfId="0" applyFont="1" applyBorder="1" applyProtection="1">
      <protection hidden="1"/>
    </xf>
    <xf numFmtId="0" fontId="20" fillId="0" borderId="6" xfId="0" applyFont="1" applyBorder="1" applyProtection="1">
      <protection hidden="1"/>
    </xf>
    <xf numFmtId="0" fontId="7" fillId="0" borderId="6" xfId="0" applyFont="1" applyFill="1" applyBorder="1" applyAlignment="1" applyProtection="1">
      <alignment horizontal="center" vertical="center"/>
      <protection hidden="1"/>
    </xf>
    <xf numFmtId="0" fontId="1" fillId="0" borderId="30" xfId="0" applyFont="1" applyBorder="1" applyProtection="1">
      <protection hidden="1"/>
    </xf>
    <xf numFmtId="0" fontId="20" fillId="0" borderId="0" xfId="0" applyFont="1" applyBorder="1" applyProtection="1">
      <protection hidden="1"/>
    </xf>
    <xf numFmtId="0" fontId="7" fillId="0" borderId="0" xfId="0" applyFont="1" applyFill="1" applyBorder="1" applyAlignment="1" applyProtection="1">
      <alignment horizontal="center" vertical="center"/>
      <protection hidden="1"/>
    </xf>
    <xf numFmtId="0" fontId="1" fillId="0" borderId="31" xfId="0" applyFont="1" applyBorder="1" applyProtection="1">
      <protection hidden="1"/>
    </xf>
    <xf numFmtId="0" fontId="1" fillId="0" borderId="0" xfId="0" applyFont="1" applyBorder="1" applyProtection="1">
      <protection hidden="1"/>
    </xf>
    <xf numFmtId="0" fontId="1" fillId="0" borderId="10" xfId="0" applyFont="1" applyBorder="1" applyProtection="1">
      <protection hidden="1"/>
    </xf>
    <xf numFmtId="0" fontId="1" fillId="2" borderId="0" xfId="0" applyFont="1" applyFill="1" applyBorder="1" applyProtection="1">
      <protection hidden="1"/>
    </xf>
    <xf numFmtId="0" fontId="9" fillId="0" borderId="0" xfId="0" applyFont="1" applyFill="1" applyBorder="1" applyAlignment="1" applyProtection="1">
      <alignment horizontal="center" vertical="center"/>
      <protection hidden="1"/>
    </xf>
    <xf numFmtId="0" fontId="0" fillId="0" borderId="33" xfId="0" applyFont="1" applyBorder="1" applyAlignment="1" applyProtection="1">
      <protection hidden="1"/>
    </xf>
    <xf numFmtId="0" fontId="1" fillId="0" borderId="4" xfId="0" applyFont="1" applyBorder="1" applyAlignment="1" applyProtection="1">
      <protection hidden="1"/>
    </xf>
    <xf numFmtId="0" fontId="1" fillId="0" borderId="32" xfId="0" applyFont="1" applyBorder="1" applyProtection="1">
      <protection hidden="1"/>
    </xf>
    <xf numFmtId="0" fontId="40" fillId="0" borderId="1" xfId="0" applyFont="1" applyBorder="1" applyAlignment="1" applyProtection="1">
      <alignment horizontal="center" vertical="center" wrapText="1"/>
      <protection hidden="1"/>
    </xf>
    <xf numFmtId="10" fontId="40" fillId="0" borderId="1" xfId="1" applyNumberFormat="1" applyFont="1" applyFill="1" applyBorder="1" applyAlignment="1" applyProtection="1">
      <alignment horizontal="center" vertical="center" wrapText="1"/>
      <protection hidden="1"/>
    </xf>
    <xf numFmtId="0" fontId="14" fillId="0" borderId="1" xfId="0" applyFont="1" applyBorder="1" applyAlignment="1" applyProtection="1">
      <alignment vertical="center"/>
      <protection hidden="1"/>
    </xf>
    <xf numFmtId="0" fontId="30" fillId="0" borderId="1" xfId="0" applyFont="1" applyBorder="1" applyAlignment="1" applyProtection="1">
      <alignment vertical="center"/>
      <protection hidden="1"/>
    </xf>
    <xf numFmtId="0" fontId="14" fillId="0" borderId="2" xfId="0" applyFont="1" applyBorder="1" applyAlignment="1" applyProtection="1">
      <alignment vertical="center"/>
      <protection hidden="1"/>
    </xf>
    <xf numFmtId="0" fontId="14" fillId="0" borderId="7" xfId="0" applyFont="1" applyBorder="1" applyAlignment="1" applyProtection="1">
      <alignment vertical="center"/>
      <protection hidden="1"/>
    </xf>
    <xf numFmtId="0" fontId="14" fillId="0" borderId="3" xfId="0" applyFont="1" applyBorder="1" applyAlignment="1" applyProtection="1">
      <alignment vertical="center"/>
      <protection hidden="1"/>
    </xf>
    <xf numFmtId="0" fontId="11" fillId="0" borderId="1" xfId="0" applyFont="1" applyBorder="1" applyAlignment="1" applyProtection="1">
      <alignment horizontal="center" vertical="center"/>
      <protection hidden="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12" fillId="0" borderId="0" xfId="0" applyFont="1" applyAlignment="1" applyProtection="1">
      <alignment horizontal="center" vertical="center"/>
      <protection locked="0"/>
    </xf>
    <xf numFmtId="0" fontId="11" fillId="0" borderId="0" xfId="0" applyFont="1" applyAlignment="1" applyProtection="1">
      <alignment horizontal="center"/>
      <protection hidden="1"/>
    </xf>
    <xf numFmtId="0" fontId="17" fillId="0" borderId="0" xfId="0" applyFont="1" applyBorder="1" applyAlignment="1" applyProtection="1">
      <alignment horizontal="center" vertical="center"/>
      <protection hidden="1"/>
    </xf>
    <xf numFmtId="0" fontId="22" fillId="3" borderId="1" xfId="0" applyFont="1" applyFill="1" applyBorder="1" applyAlignment="1" applyProtection="1">
      <alignment horizontal="center" wrapText="1"/>
      <protection hidden="1"/>
    </xf>
    <xf numFmtId="0" fontId="12" fillId="0" borderId="4" xfId="0" applyFont="1" applyBorder="1" applyAlignment="1">
      <alignment horizontal="right"/>
    </xf>
    <xf numFmtId="0" fontId="24" fillId="4" borderId="5" xfId="0" applyFont="1" applyFill="1" applyBorder="1" applyAlignment="1" applyProtection="1">
      <alignment horizontal="center" wrapText="1"/>
      <protection hidden="1"/>
    </xf>
    <xf numFmtId="0" fontId="12" fillId="6" borderId="5" xfId="0" applyFont="1" applyFill="1" applyBorder="1" applyAlignment="1" applyProtection="1">
      <alignment horizontal="center" wrapText="1"/>
      <protection hidden="1"/>
    </xf>
    <xf numFmtId="0" fontId="23" fillId="5" borderId="5" xfId="0" applyFont="1" applyFill="1" applyBorder="1" applyAlignment="1" applyProtection="1">
      <alignment horizontal="center" wrapText="1"/>
      <protection hidden="1"/>
    </xf>
    <xf numFmtId="0" fontId="13" fillId="0" borderId="6" xfId="0" applyFont="1" applyBorder="1" applyAlignment="1" applyProtection="1">
      <alignment horizontal="center" vertical="top" wrapText="1"/>
      <protection hidden="1"/>
    </xf>
    <xf numFmtId="0" fontId="13" fillId="0" borderId="4" xfId="0" applyFont="1" applyBorder="1" applyAlignment="1" applyProtection="1">
      <alignment horizontal="center" vertical="top" wrapText="1"/>
      <protection hidden="1"/>
    </xf>
    <xf numFmtId="0" fontId="6" fillId="0" borderId="1"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wrapText="1"/>
      <protection hidden="1"/>
    </xf>
    <xf numFmtId="0" fontId="1" fillId="0" borderId="8"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0" fontId="16" fillId="0" borderId="5" xfId="2" applyFont="1" applyFill="1" applyBorder="1" applyAlignment="1" applyProtection="1">
      <alignment horizontal="center" vertical="center"/>
      <protection hidden="1"/>
    </xf>
    <xf numFmtId="0" fontId="6" fillId="0" borderId="8" xfId="0" applyFont="1" applyFill="1" applyBorder="1" applyAlignment="1" applyProtection="1">
      <alignment horizontal="center" vertical="center" wrapText="1"/>
      <protection hidden="1"/>
    </xf>
    <xf numFmtId="0" fontId="6" fillId="0" borderId="5" xfId="0" applyFont="1" applyFill="1" applyBorder="1" applyAlignment="1" applyProtection="1">
      <alignment horizontal="center" vertical="center" wrapText="1"/>
      <protection hidden="1"/>
    </xf>
    <xf numFmtId="0" fontId="6" fillId="0" borderId="9" xfId="0" applyFont="1" applyFill="1" applyBorder="1" applyAlignment="1" applyProtection="1">
      <alignment horizontal="center" vertical="center" wrapText="1"/>
      <protection hidden="1"/>
    </xf>
    <xf numFmtId="49" fontId="6" fillId="0" borderId="8" xfId="0" applyNumberFormat="1" applyFont="1" applyFill="1" applyBorder="1" applyAlignment="1" applyProtection="1">
      <alignment horizontal="left" vertical="center" wrapText="1"/>
      <protection hidden="1"/>
    </xf>
    <xf numFmtId="49" fontId="6" fillId="0" borderId="5" xfId="0" applyNumberFormat="1" applyFont="1" applyFill="1" applyBorder="1" applyAlignment="1" applyProtection="1">
      <alignment horizontal="left" vertical="center" wrapText="1"/>
      <protection hidden="1"/>
    </xf>
    <xf numFmtId="49" fontId="6" fillId="0" borderId="9" xfId="0" applyNumberFormat="1" applyFont="1" applyFill="1" applyBorder="1" applyAlignment="1" applyProtection="1">
      <alignment horizontal="left" vertical="center" wrapText="1"/>
      <protection hidden="1"/>
    </xf>
    <xf numFmtId="0" fontId="6" fillId="0" borderId="8" xfId="0" applyFont="1" applyFill="1" applyBorder="1" applyAlignment="1" applyProtection="1">
      <alignment horizontal="left" vertical="center" wrapText="1"/>
      <protection hidden="1"/>
    </xf>
    <xf numFmtId="0" fontId="6" fillId="0" borderId="5" xfId="0" applyFont="1" applyFill="1" applyBorder="1" applyAlignment="1" applyProtection="1">
      <alignment horizontal="left" vertical="center" wrapText="1"/>
      <protection hidden="1"/>
    </xf>
    <xf numFmtId="0" fontId="6" fillId="0" borderId="9" xfId="0" applyFont="1" applyFill="1" applyBorder="1" applyAlignment="1" applyProtection="1">
      <alignment horizontal="left" vertical="center" wrapText="1"/>
      <protection hidden="1"/>
    </xf>
    <xf numFmtId="0" fontId="6" fillId="0" borderId="8"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4" fillId="0" borderId="8" xfId="0" applyFont="1" applyFill="1" applyBorder="1" applyAlignment="1" applyProtection="1">
      <alignment horizontal="center" vertical="center"/>
      <protection hidden="1"/>
    </xf>
    <xf numFmtId="0" fontId="4" fillId="0" borderId="5" xfId="0" applyFont="1" applyFill="1" applyBorder="1" applyAlignment="1" applyProtection="1">
      <alignment horizontal="center" vertical="center"/>
      <protection hidden="1"/>
    </xf>
    <xf numFmtId="0" fontId="4" fillId="0" borderId="9" xfId="0" applyFont="1" applyFill="1" applyBorder="1" applyAlignment="1" applyProtection="1">
      <alignment horizontal="center" vertical="center"/>
      <protection hidden="1"/>
    </xf>
    <xf numFmtId="0" fontId="27" fillId="0" borderId="2" xfId="0" applyFont="1" applyBorder="1" applyAlignment="1" applyProtection="1">
      <alignment horizontal="center" vertical="center"/>
      <protection hidden="1"/>
    </xf>
    <xf numFmtId="0" fontId="27" fillId="0" borderId="7" xfId="0" applyFont="1" applyBorder="1" applyAlignment="1" applyProtection="1">
      <alignment horizontal="center" vertical="center"/>
      <protection hidden="1"/>
    </xf>
    <xf numFmtId="0" fontId="41" fillId="0" borderId="2" xfId="0" applyFont="1" applyBorder="1" applyAlignment="1" applyProtection="1">
      <alignment horizontal="center" vertical="center" wrapText="1"/>
      <protection hidden="1"/>
    </xf>
    <xf numFmtId="0" fontId="41" fillId="0" borderId="7" xfId="0" applyFont="1" applyBorder="1" applyAlignment="1" applyProtection="1">
      <alignment horizontal="center" vertical="center" wrapText="1"/>
      <protection hidden="1"/>
    </xf>
    <xf numFmtId="0" fontId="6" fillId="0" borderId="8" xfId="0" applyFont="1" applyFill="1" applyBorder="1" applyAlignment="1" applyProtection="1">
      <alignment horizontal="center" vertical="center"/>
      <protection hidden="1"/>
    </xf>
    <xf numFmtId="0" fontId="6" fillId="0" borderId="5" xfId="0" applyFont="1" applyFill="1" applyBorder="1" applyAlignment="1" applyProtection="1">
      <alignment horizontal="center" vertical="center"/>
      <protection hidden="1"/>
    </xf>
    <xf numFmtId="0" fontId="6" fillId="0" borderId="9" xfId="0" applyFont="1" applyFill="1" applyBorder="1" applyAlignment="1" applyProtection="1">
      <alignment horizontal="center" vertical="center"/>
      <protection hidden="1"/>
    </xf>
    <xf numFmtId="0" fontId="4" fillId="0" borderId="8" xfId="0" applyFont="1" applyBorder="1" applyAlignment="1" applyProtection="1">
      <alignment horizontal="right" vertical="center" wrapText="1"/>
      <protection hidden="1"/>
    </xf>
    <xf numFmtId="0" fontId="4" fillId="0" borderId="5" xfId="0" applyFont="1" applyBorder="1" applyAlignment="1" applyProtection="1">
      <alignment horizontal="right" vertical="center" wrapText="1"/>
      <protection hidden="1"/>
    </xf>
    <xf numFmtId="0" fontId="28" fillId="0" borderId="1" xfId="0" applyFont="1" applyBorder="1" applyAlignment="1">
      <alignment horizontal="right" vertical="center"/>
    </xf>
    <xf numFmtId="0" fontId="12" fillId="2" borderId="2"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3" xfId="0" applyFont="1" applyFill="1" applyBorder="1" applyAlignment="1">
      <alignment horizontal="center" vertical="center"/>
    </xf>
    <xf numFmtId="0" fontId="14" fillId="0" borderId="2" xfId="0" applyFont="1" applyBorder="1" applyAlignment="1" applyProtection="1">
      <alignment horizontal="center" vertical="center"/>
      <protection hidden="1"/>
    </xf>
    <xf numFmtId="0" fontId="14" fillId="0" borderId="7"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6" fillId="0" borderId="0" xfId="0" applyFont="1" applyAlignment="1">
      <alignment horizontal="center" vertical="center" wrapText="1"/>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29" fillId="0" borderId="0" xfId="0" applyFont="1" applyAlignment="1">
      <alignment horizontal="center" vertical="center"/>
    </xf>
    <xf numFmtId="0" fontId="11" fillId="0" borderId="0" xfId="0" applyFont="1" applyAlignment="1">
      <alignment horizontal="center" vertical="center"/>
    </xf>
    <xf numFmtId="10" fontId="29" fillId="0" borderId="4" xfId="0" applyNumberFormat="1" applyFont="1" applyBorder="1" applyAlignment="1">
      <alignment horizontal="center" vertical="center"/>
    </xf>
    <xf numFmtId="0" fontId="29" fillId="0" borderId="4" xfId="0" applyFont="1" applyBorder="1" applyAlignment="1">
      <alignment horizontal="center" vertical="center"/>
    </xf>
    <xf numFmtId="0" fontId="12" fillId="0" borderId="4" xfId="0" applyFont="1" applyBorder="1" applyAlignment="1">
      <alignment horizontal="right" vertical="center"/>
    </xf>
    <xf numFmtId="0" fontId="31" fillId="0" borderId="22" xfId="0" applyFont="1" applyBorder="1" applyAlignment="1" applyProtection="1">
      <alignment horizontal="center" vertical="center" wrapText="1"/>
      <protection hidden="1"/>
    </xf>
    <xf numFmtId="0" fontId="31" fillId="0" borderId="23" xfId="0" applyFont="1" applyBorder="1" applyAlignment="1" applyProtection="1">
      <alignment horizontal="center" vertical="center" wrapText="1"/>
      <protection hidden="1"/>
    </xf>
    <xf numFmtId="0" fontId="31" fillId="0" borderId="24" xfId="0" applyFont="1" applyBorder="1" applyAlignment="1" applyProtection="1">
      <alignment horizontal="center" vertical="center" wrapText="1"/>
      <protection hidden="1"/>
    </xf>
    <xf numFmtId="0" fontId="31" fillId="0" borderId="18" xfId="0" applyFont="1" applyBorder="1" applyAlignment="1" applyProtection="1">
      <alignment horizontal="center" vertical="center" wrapText="1"/>
      <protection hidden="1"/>
    </xf>
    <xf numFmtId="0" fontId="31" fillId="0" borderId="0" xfId="0" applyFont="1" applyBorder="1" applyAlignment="1" applyProtection="1">
      <alignment horizontal="center" vertical="center" wrapText="1"/>
      <protection hidden="1"/>
    </xf>
    <xf numFmtId="0" fontId="31" fillId="0" borderId="21" xfId="0" applyFont="1" applyBorder="1" applyAlignment="1" applyProtection="1">
      <alignment horizontal="center" vertical="center" wrapText="1"/>
      <protection hidden="1"/>
    </xf>
    <xf numFmtId="0" fontId="31" fillId="0" borderId="25" xfId="0" applyFont="1" applyBorder="1" applyAlignment="1" applyProtection="1">
      <alignment horizontal="center" vertical="center" wrapText="1"/>
      <protection hidden="1"/>
    </xf>
    <xf numFmtId="0" fontId="31" fillId="0" borderId="26" xfId="0" applyFont="1" applyBorder="1" applyAlignment="1" applyProtection="1">
      <alignment horizontal="center" vertical="center" wrapText="1"/>
      <protection hidden="1"/>
    </xf>
    <xf numFmtId="0" fontId="31" fillId="0" borderId="27" xfId="0" applyFont="1" applyBorder="1" applyAlignment="1" applyProtection="1">
      <alignment horizontal="center" vertical="center" wrapText="1"/>
      <protection hidden="1"/>
    </xf>
    <xf numFmtId="0" fontId="38" fillId="0" borderId="19" xfId="0" applyFont="1" applyBorder="1" applyAlignment="1" applyProtection="1">
      <alignment horizontal="center" vertical="center" wrapText="1"/>
      <protection hidden="1"/>
    </xf>
    <xf numFmtId="0" fontId="38" fillId="0" borderId="20" xfId="0" applyFont="1" applyBorder="1" applyAlignment="1" applyProtection="1">
      <alignment horizontal="center" vertical="center" wrapText="1"/>
      <protection hidden="1"/>
    </xf>
    <xf numFmtId="0" fontId="37" fillId="0" borderId="22" xfId="0" applyFont="1" applyBorder="1" applyAlignment="1" applyProtection="1">
      <alignment horizontal="center" vertical="center" wrapText="1"/>
      <protection hidden="1"/>
    </xf>
    <xf numFmtId="0" fontId="37" fillId="0" borderId="23" xfId="0" applyFont="1" applyBorder="1" applyAlignment="1" applyProtection="1">
      <alignment horizontal="center" vertical="center" wrapText="1"/>
      <protection hidden="1"/>
    </xf>
    <xf numFmtId="0" fontId="37" fillId="0" borderId="24" xfId="0" applyFont="1" applyBorder="1" applyAlignment="1" applyProtection="1">
      <alignment horizontal="center" vertical="center" wrapText="1"/>
      <protection hidden="1"/>
    </xf>
    <xf numFmtId="0" fontId="37" fillId="0" borderId="18"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wrapText="1"/>
      <protection hidden="1"/>
    </xf>
    <xf numFmtId="0" fontId="37" fillId="0" borderId="21" xfId="0" applyFont="1" applyBorder="1" applyAlignment="1" applyProtection="1">
      <alignment horizontal="center" vertical="center" wrapText="1"/>
      <protection hidden="1"/>
    </xf>
    <xf numFmtId="0" fontId="37" fillId="0" borderId="25" xfId="0" applyFont="1" applyBorder="1" applyAlignment="1" applyProtection="1">
      <alignment horizontal="center" vertical="center" wrapText="1"/>
      <protection hidden="1"/>
    </xf>
    <xf numFmtId="0" fontId="37" fillId="0" borderId="26" xfId="0" applyFont="1" applyBorder="1" applyAlignment="1" applyProtection="1">
      <alignment horizontal="center" vertical="center" wrapText="1"/>
      <protection hidden="1"/>
    </xf>
    <xf numFmtId="0" fontId="37" fillId="0" borderId="27" xfId="0" applyFont="1" applyBorder="1" applyAlignment="1" applyProtection="1">
      <alignment horizontal="center" vertical="center" wrapText="1"/>
      <protection hidden="1"/>
    </xf>
    <xf numFmtId="0" fontId="8" fillId="0" borderId="11" xfId="0" applyFont="1" applyBorder="1" applyAlignment="1">
      <alignment horizontal="center" wrapText="1"/>
    </xf>
    <xf numFmtId="0" fontId="8" fillId="0" borderId="12" xfId="0" applyFont="1" applyBorder="1" applyAlignment="1">
      <alignment horizontal="center" wrapText="1"/>
    </xf>
    <xf numFmtId="0" fontId="8" fillId="0" borderId="13" xfId="0" applyFont="1" applyBorder="1" applyAlignment="1">
      <alignment horizontal="center" wrapText="1"/>
    </xf>
    <xf numFmtId="0" fontId="39" fillId="0" borderId="14"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15" xfId="0" applyFont="1" applyBorder="1" applyAlignment="1">
      <alignment horizontal="center" vertical="center" wrapText="1"/>
    </xf>
    <xf numFmtId="0" fontId="12" fillId="2" borderId="1" xfId="0" applyFont="1" applyFill="1" applyBorder="1" applyAlignment="1" applyProtection="1">
      <alignment horizontal="center" vertical="center" wrapText="1"/>
      <protection hidden="1"/>
    </xf>
    <xf numFmtId="0" fontId="12" fillId="2" borderId="15" xfId="0" applyFont="1" applyFill="1" applyBorder="1" applyAlignment="1" applyProtection="1">
      <alignment horizontal="center" vertical="center" wrapText="1"/>
      <protection hidden="1"/>
    </xf>
    <xf numFmtId="0" fontId="32" fillId="0" borderId="1" xfId="0" applyFont="1" applyBorder="1" applyAlignment="1">
      <alignment horizontal="left" vertic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wrapText="1"/>
    </xf>
    <xf numFmtId="0" fontId="38" fillId="0" borderId="17"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7" xfId="0" applyFont="1" applyBorder="1" applyAlignment="1">
      <alignment horizontal="center" vertical="center"/>
    </xf>
    <xf numFmtId="0" fontId="38" fillId="0" borderId="5" xfId="0" applyFont="1" applyBorder="1" applyAlignment="1">
      <alignment horizontal="center" vertical="center"/>
    </xf>
    <xf numFmtId="0" fontId="38" fillId="0" borderId="9" xfId="0" applyFont="1" applyBorder="1" applyAlignment="1">
      <alignment horizontal="center" vertical="center"/>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protection hidden="1"/>
    </xf>
    <xf numFmtId="0" fontId="6" fillId="0" borderId="15"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165" fontId="36" fillId="0" borderId="2" xfId="0" applyNumberFormat="1" applyFont="1" applyBorder="1" applyAlignment="1" applyProtection="1">
      <alignment horizontal="center" vertical="center" wrapText="1"/>
      <protection hidden="1"/>
    </xf>
    <xf numFmtId="166" fontId="36" fillId="0" borderId="2" xfId="0" applyNumberFormat="1" applyFont="1" applyBorder="1" applyAlignment="1" applyProtection="1">
      <alignment horizontal="center" vertical="center" wrapText="1"/>
      <protection hidden="1"/>
    </xf>
    <xf numFmtId="166" fontId="36" fillId="0" borderId="29" xfId="0" applyNumberFormat="1"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164" fontId="34" fillId="0" borderId="8" xfId="0" applyNumberFormat="1" applyFont="1" applyBorder="1" applyAlignment="1">
      <alignment horizontal="center" vertical="center" wrapText="1"/>
    </xf>
    <xf numFmtId="164" fontId="34" fillId="0" borderId="5" xfId="0" applyNumberFormat="1" applyFont="1" applyBorder="1" applyAlignment="1">
      <alignment horizontal="center" vertical="center" wrapText="1"/>
    </xf>
    <xf numFmtId="164" fontId="34" fillId="0" borderId="9" xfId="0" applyNumberFormat="1" applyFont="1" applyBorder="1" applyAlignment="1">
      <alignment horizontal="center" vertical="center" wrapText="1"/>
    </xf>
    <xf numFmtId="164" fontId="35" fillId="0" borderId="5" xfId="0" applyNumberFormat="1" applyFont="1" applyBorder="1" applyAlignment="1">
      <alignment horizontal="center" vertical="center" wrapText="1"/>
    </xf>
    <xf numFmtId="164" fontId="35" fillId="0" borderId="1" xfId="0" applyNumberFormat="1" applyFont="1" applyBorder="1" applyAlignment="1">
      <alignment horizontal="center" vertical="center" wrapText="1"/>
    </xf>
    <xf numFmtId="164" fontId="36" fillId="0" borderId="1" xfId="0" applyNumberFormat="1" applyFont="1" applyBorder="1" applyAlignment="1">
      <alignment horizontal="center" vertical="center" wrapText="1"/>
    </xf>
    <xf numFmtId="164" fontId="36" fillId="0" borderId="15" xfId="0" applyNumberFormat="1" applyFont="1" applyBorder="1" applyAlignment="1">
      <alignment horizontal="center" vertical="center" wrapText="1"/>
    </xf>
  </cellXfs>
  <cellStyles count="3">
    <cellStyle name="Hyperlink" xfId="2" builtinId="8"/>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employeesforum.in/"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6"/>
  <sheetViews>
    <sheetView showGridLines="0" showRowColHeaders="0" workbookViewId="0">
      <selection activeCell="M11" sqref="M11"/>
    </sheetView>
  </sheetViews>
  <sheetFormatPr defaultRowHeight="14.5"/>
  <sheetData>
    <row r="1" spans="1:11">
      <c r="A1" s="85" t="s">
        <v>73</v>
      </c>
      <c r="B1" s="85"/>
      <c r="C1" s="85"/>
      <c r="D1" s="85"/>
      <c r="E1" s="85"/>
      <c r="F1" s="85"/>
      <c r="G1" s="85"/>
      <c r="H1" s="85"/>
      <c r="I1" s="85"/>
      <c r="J1" s="85"/>
    </row>
    <row r="2" spans="1:11">
      <c r="A2">
        <v>1</v>
      </c>
      <c r="B2" s="83" t="s">
        <v>74</v>
      </c>
      <c r="C2" s="83"/>
      <c r="D2" s="83"/>
      <c r="E2" s="83"/>
      <c r="F2" s="83"/>
      <c r="G2" s="83"/>
      <c r="H2" s="83"/>
      <c r="I2" s="83"/>
      <c r="J2" s="83"/>
      <c r="K2" s="83"/>
    </row>
    <row r="3" spans="1:11">
      <c r="A3">
        <v>2</v>
      </c>
      <c r="B3" s="83" t="s">
        <v>75</v>
      </c>
      <c r="C3" s="83"/>
      <c r="D3" s="83"/>
      <c r="E3" s="83"/>
      <c r="F3" s="83"/>
      <c r="G3" s="83"/>
      <c r="H3" s="83"/>
      <c r="I3" s="83"/>
      <c r="J3" s="83"/>
      <c r="K3" s="83"/>
    </row>
    <row r="4" spans="1:11">
      <c r="A4">
        <v>3</v>
      </c>
      <c r="B4" s="83" t="s">
        <v>76</v>
      </c>
      <c r="C4" s="83"/>
      <c r="D4" s="83"/>
      <c r="E4" s="83"/>
      <c r="F4" s="83"/>
      <c r="G4" s="83"/>
      <c r="H4" s="83"/>
      <c r="I4" s="83"/>
      <c r="J4" s="83"/>
      <c r="K4" s="83"/>
    </row>
    <row r="5" spans="1:11">
      <c r="A5">
        <v>4</v>
      </c>
      <c r="B5" s="84" t="s">
        <v>77</v>
      </c>
      <c r="C5" s="84"/>
      <c r="D5" s="84"/>
      <c r="E5" s="84"/>
      <c r="F5" s="84"/>
      <c r="G5" s="84"/>
      <c r="H5" s="84"/>
      <c r="I5" s="84"/>
      <c r="J5" s="84"/>
      <c r="K5" s="84"/>
    </row>
    <row r="6" spans="1:11">
      <c r="B6" s="84"/>
      <c r="C6" s="84"/>
      <c r="D6" s="84"/>
      <c r="E6" s="84"/>
      <c r="F6" s="84"/>
      <c r="G6" s="84"/>
      <c r="H6" s="84"/>
      <c r="I6" s="84"/>
      <c r="J6" s="84"/>
      <c r="K6" s="84"/>
    </row>
  </sheetData>
  <sheetProtection password="CC47" sheet="1" objects="1" scenarios="1"/>
  <mergeCells count="5">
    <mergeCell ref="B2:K2"/>
    <mergeCell ref="B3:K3"/>
    <mergeCell ref="B4:K4"/>
    <mergeCell ref="B5:K6"/>
    <mergeCell ref="A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0000"/>
  </sheetPr>
  <dimension ref="A1:BB105"/>
  <sheetViews>
    <sheetView topLeftCell="P1" workbookViewId="0">
      <selection activeCell="W10" sqref="W10"/>
    </sheetView>
  </sheetViews>
  <sheetFormatPr defaultRowHeight="14.5"/>
  <cols>
    <col min="1" max="1" width="8.08984375" bestFit="1" customWidth="1"/>
    <col min="2" max="2" width="16.453125" bestFit="1" customWidth="1"/>
    <col min="3" max="3" width="16.453125" style="8" bestFit="1" customWidth="1"/>
    <col min="4" max="4" width="14.36328125" style="8" bestFit="1" customWidth="1"/>
    <col min="5" max="5" width="10.36328125" style="8" customWidth="1"/>
    <col min="6" max="6" width="10.90625" style="8" bestFit="1" customWidth="1"/>
    <col min="7" max="42" width="6.6328125" style="5" customWidth="1"/>
    <col min="43" max="43" width="8.90625" style="5"/>
  </cols>
  <sheetData>
    <row r="1" spans="1:54">
      <c r="A1" s="9" t="s">
        <v>60</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row>
    <row r="2" spans="1:54" ht="15">
      <c r="A2" s="90" t="s">
        <v>33</v>
      </c>
      <c r="B2" s="90"/>
      <c r="C2" s="90"/>
      <c r="D2" s="90"/>
      <c r="E2" s="90"/>
      <c r="F2" s="90"/>
      <c r="G2" s="90"/>
      <c r="H2" s="90"/>
      <c r="I2" s="90"/>
      <c r="J2" s="90"/>
      <c r="K2" s="6">
        <v>2011</v>
      </c>
      <c r="L2" s="6" t="s">
        <v>34</v>
      </c>
      <c r="M2" s="6" t="s">
        <v>50</v>
      </c>
      <c r="N2" s="87" t="s">
        <v>61</v>
      </c>
      <c r="O2" s="87"/>
      <c r="P2" s="87"/>
      <c r="Q2" s="36">
        <v>0.08</v>
      </c>
      <c r="R2" s="88" t="s">
        <v>62</v>
      </c>
      <c r="S2" s="88"/>
      <c r="T2" s="88"/>
      <c r="U2" s="37">
        <v>8.5999999999999993E-2</v>
      </c>
    </row>
    <row r="3" spans="1:54" ht="15">
      <c r="A3" s="3">
        <v>1</v>
      </c>
      <c r="B3" s="3">
        <v>2</v>
      </c>
      <c r="C3" s="4">
        <v>3</v>
      </c>
      <c r="D3" s="4">
        <v>4</v>
      </c>
      <c r="E3" s="4">
        <v>5</v>
      </c>
      <c r="F3" s="4">
        <v>6</v>
      </c>
      <c r="G3" s="7">
        <v>7</v>
      </c>
      <c r="H3" s="7">
        <v>8</v>
      </c>
      <c r="I3" s="7">
        <v>9</v>
      </c>
      <c r="J3" s="7">
        <v>10</v>
      </c>
      <c r="K3" s="7">
        <v>11</v>
      </c>
      <c r="L3" s="7">
        <v>12</v>
      </c>
      <c r="M3" s="7">
        <v>13</v>
      </c>
      <c r="N3" s="7">
        <v>14</v>
      </c>
      <c r="O3" s="7">
        <v>15</v>
      </c>
      <c r="P3" s="7">
        <v>16</v>
      </c>
      <c r="Q3" s="7">
        <v>17</v>
      </c>
      <c r="R3" s="7">
        <v>18</v>
      </c>
      <c r="S3" s="7">
        <v>19</v>
      </c>
      <c r="T3" s="7">
        <v>20</v>
      </c>
      <c r="U3" s="7">
        <v>21</v>
      </c>
      <c r="V3" s="7">
        <v>22</v>
      </c>
      <c r="W3" s="7">
        <v>23</v>
      </c>
      <c r="X3" s="7">
        <v>24</v>
      </c>
      <c r="Y3" s="7">
        <v>25</v>
      </c>
      <c r="Z3" s="7">
        <v>26</v>
      </c>
      <c r="AA3" s="7">
        <v>27</v>
      </c>
      <c r="AB3" s="7">
        <v>28</v>
      </c>
      <c r="AC3" s="7">
        <v>29</v>
      </c>
      <c r="AD3" s="7">
        <v>30</v>
      </c>
      <c r="AE3" s="7">
        <v>31</v>
      </c>
      <c r="AF3" s="7">
        <v>32</v>
      </c>
      <c r="AG3" s="7">
        <v>33</v>
      </c>
      <c r="AH3" s="7">
        <v>34</v>
      </c>
      <c r="AI3" s="7">
        <v>35</v>
      </c>
      <c r="AJ3" s="7">
        <v>36</v>
      </c>
      <c r="AK3" s="7">
        <v>37</v>
      </c>
      <c r="AL3" s="7">
        <v>38</v>
      </c>
      <c r="AM3" s="7">
        <v>39</v>
      </c>
      <c r="AN3" s="7">
        <v>40</v>
      </c>
      <c r="AO3" s="7">
        <v>41</v>
      </c>
      <c r="AP3" s="7">
        <v>42</v>
      </c>
      <c r="AQ3" s="7">
        <v>43</v>
      </c>
      <c r="AR3" s="21">
        <v>44</v>
      </c>
      <c r="AS3" s="21">
        <v>45</v>
      </c>
      <c r="AT3" s="21">
        <v>46</v>
      </c>
      <c r="AU3" s="21">
        <v>47</v>
      </c>
      <c r="AV3" s="21">
        <v>48</v>
      </c>
      <c r="AW3" s="21">
        <v>49</v>
      </c>
      <c r="AX3" s="21">
        <v>50</v>
      </c>
      <c r="AY3" s="21">
        <v>51</v>
      </c>
      <c r="AZ3" s="21">
        <v>52</v>
      </c>
      <c r="BA3" s="21">
        <v>53</v>
      </c>
      <c r="BB3" s="21">
        <v>54</v>
      </c>
    </row>
    <row r="4" spans="1:54" s="15" customFormat="1" ht="15.5">
      <c r="A4" s="94" t="s">
        <v>36</v>
      </c>
      <c r="B4" s="94" t="s">
        <v>35</v>
      </c>
      <c r="C4" s="94" t="s">
        <v>49</v>
      </c>
      <c r="D4" s="94" t="s">
        <v>31</v>
      </c>
      <c r="E4" s="94" t="s">
        <v>32</v>
      </c>
      <c r="F4" s="94" t="s">
        <v>64</v>
      </c>
      <c r="G4" s="91" t="s">
        <v>51</v>
      </c>
      <c r="H4" s="91"/>
      <c r="I4" s="91"/>
      <c r="J4" s="91"/>
      <c r="K4" s="91"/>
      <c r="L4" s="91"/>
      <c r="M4" s="91"/>
      <c r="N4" s="91"/>
      <c r="O4" s="91"/>
      <c r="P4" s="91"/>
      <c r="Q4" s="91"/>
      <c r="R4" s="91"/>
      <c r="S4" s="92" t="s">
        <v>5</v>
      </c>
      <c r="T4" s="92"/>
      <c r="U4" s="92"/>
      <c r="V4" s="92"/>
      <c r="W4" s="92"/>
      <c r="X4" s="92"/>
      <c r="Y4" s="92"/>
      <c r="Z4" s="92"/>
      <c r="AA4" s="92"/>
      <c r="AB4" s="92"/>
      <c r="AC4" s="92"/>
      <c r="AD4" s="92"/>
      <c r="AE4" s="93" t="s">
        <v>11</v>
      </c>
      <c r="AF4" s="93"/>
      <c r="AG4" s="93"/>
      <c r="AH4" s="93"/>
      <c r="AI4" s="93"/>
      <c r="AJ4" s="93"/>
      <c r="AK4" s="93"/>
      <c r="AL4" s="93"/>
      <c r="AM4" s="93"/>
      <c r="AN4" s="93"/>
      <c r="AO4" s="93"/>
      <c r="AP4" s="93"/>
      <c r="AQ4" s="89" t="s">
        <v>10</v>
      </c>
      <c r="AR4" s="89"/>
      <c r="AS4" s="89"/>
      <c r="AT4" s="89"/>
      <c r="AU4" s="89"/>
      <c r="AV4" s="89"/>
      <c r="AW4" s="89"/>
      <c r="AX4" s="89"/>
      <c r="AY4" s="89"/>
      <c r="AZ4" s="89"/>
      <c r="BA4" s="89"/>
      <c r="BB4" s="89"/>
    </row>
    <row r="5" spans="1:54" s="16" customFormat="1" ht="43.25" customHeight="1">
      <c r="A5" s="95"/>
      <c r="B5" s="95"/>
      <c r="C5" s="95"/>
      <c r="D5" s="95"/>
      <c r="E5" s="95"/>
      <c r="F5" s="95"/>
      <c r="G5" s="43" t="s">
        <v>37</v>
      </c>
      <c r="H5" s="43" t="s">
        <v>38</v>
      </c>
      <c r="I5" s="43" t="s">
        <v>39</v>
      </c>
      <c r="J5" s="43" t="s">
        <v>40</v>
      </c>
      <c r="K5" s="43" t="s">
        <v>41</v>
      </c>
      <c r="L5" s="43" t="s">
        <v>42</v>
      </c>
      <c r="M5" s="43" t="s">
        <v>43</v>
      </c>
      <c r="N5" s="43" t="s">
        <v>44</v>
      </c>
      <c r="O5" s="43" t="s">
        <v>45</v>
      </c>
      <c r="P5" s="43" t="s">
        <v>46</v>
      </c>
      <c r="Q5" s="43" t="s">
        <v>47</v>
      </c>
      <c r="R5" s="43" t="s">
        <v>48</v>
      </c>
      <c r="S5" s="43" t="s">
        <v>37</v>
      </c>
      <c r="T5" s="43" t="s">
        <v>38</v>
      </c>
      <c r="U5" s="43" t="s">
        <v>39</v>
      </c>
      <c r="V5" s="43" t="s">
        <v>40</v>
      </c>
      <c r="W5" s="43" t="s">
        <v>41</v>
      </c>
      <c r="X5" s="43" t="s">
        <v>42</v>
      </c>
      <c r="Y5" s="43" t="s">
        <v>43</v>
      </c>
      <c r="Z5" s="43" t="s">
        <v>44</v>
      </c>
      <c r="AA5" s="43" t="s">
        <v>45</v>
      </c>
      <c r="AB5" s="43" t="s">
        <v>46</v>
      </c>
      <c r="AC5" s="43" t="s">
        <v>47</v>
      </c>
      <c r="AD5" s="43" t="s">
        <v>48</v>
      </c>
      <c r="AE5" s="43" t="s">
        <v>37</v>
      </c>
      <c r="AF5" s="43" t="s">
        <v>38</v>
      </c>
      <c r="AG5" s="43" t="s">
        <v>39</v>
      </c>
      <c r="AH5" s="43" t="s">
        <v>40</v>
      </c>
      <c r="AI5" s="43" t="s">
        <v>41</v>
      </c>
      <c r="AJ5" s="43" t="s">
        <v>42</v>
      </c>
      <c r="AK5" s="43" t="s">
        <v>43</v>
      </c>
      <c r="AL5" s="43" t="s">
        <v>44</v>
      </c>
      <c r="AM5" s="43" t="s">
        <v>45</v>
      </c>
      <c r="AN5" s="44" t="s">
        <v>46</v>
      </c>
      <c r="AO5" s="43" t="s">
        <v>47</v>
      </c>
      <c r="AP5" s="43" t="s">
        <v>48</v>
      </c>
      <c r="AQ5" s="43" t="s">
        <v>37</v>
      </c>
      <c r="AR5" s="43" t="s">
        <v>38</v>
      </c>
      <c r="AS5" s="43" t="s">
        <v>39</v>
      </c>
      <c r="AT5" s="43" t="s">
        <v>40</v>
      </c>
      <c r="AU5" s="43" t="s">
        <v>41</v>
      </c>
      <c r="AV5" s="43" t="s">
        <v>42</v>
      </c>
      <c r="AW5" s="43" t="s">
        <v>43</v>
      </c>
      <c r="AX5" s="43" t="s">
        <v>44</v>
      </c>
      <c r="AY5" s="43" t="s">
        <v>45</v>
      </c>
      <c r="AZ5" s="43" t="s">
        <v>46</v>
      </c>
      <c r="BA5" s="43" t="s">
        <v>47</v>
      </c>
      <c r="BB5" s="43" t="s">
        <v>48</v>
      </c>
    </row>
    <row r="6" spans="1:54">
      <c r="A6" s="42">
        <v>1</v>
      </c>
      <c r="B6" s="38" t="s">
        <v>52</v>
      </c>
      <c r="C6" s="38"/>
      <c r="D6" s="38"/>
      <c r="E6" s="38"/>
      <c r="F6" s="38">
        <v>0</v>
      </c>
      <c r="G6" s="39">
        <v>0</v>
      </c>
      <c r="H6" s="39">
        <v>0</v>
      </c>
      <c r="I6" s="39">
        <v>0</v>
      </c>
      <c r="J6" s="39">
        <v>0</v>
      </c>
      <c r="K6" s="39">
        <v>0</v>
      </c>
      <c r="L6" s="39">
        <v>0</v>
      </c>
      <c r="M6" s="39">
        <v>6000</v>
      </c>
      <c r="N6" s="39">
        <v>6000</v>
      </c>
      <c r="O6" s="39">
        <v>6000</v>
      </c>
      <c r="P6" s="39">
        <v>6000</v>
      </c>
      <c r="Q6" s="39">
        <v>6000</v>
      </c>
      <c r="R6" s="39">
        <v>6000</v>
      </c>
      <c r="S6" s="40">
        <v>0</v>
      </c>
      <c r="T6" s="40">
        <v>0</v>
      </c>
      <c r="U6" s="40">
        <v>0</v>
      </c>
      <c r="V6" s="40">
        <v>0</v>
      </c>
      <c r="W6" s="40">
        <v>0</v>
      </c>
      <c r="X6" s="40">
        <v>0</v>
      </c>
      <c r="Y6" s="40">
        <v>0</v>
      </c>
      <c r="Z6" s="40">
        <v>6204</v>
      </c>
      <c r="AA6" s="40">
        <v>0</v>
      </c>
      <c r="AB6" s="40">
        <v>0</v>
      </c>
      <c r="AC6" s="40">
        <v>7236</v>
      </c>
      <c r="AD6" s="40">
        <v>0</v>
      </c>
      <c r="AE6" s="39"/>
      <c r="AF6" s="39"/>
      <c r="AG6" s="39">
        <v>0</v>
      </c>
      <c r="AH6" s="39"/>
      <c r="AI6" s="39"/>
      <c r="AJ6" s="39"/>
      <c r="AK6" s="39"/>
      <c r="AL6" s="39"/>
      <c r="AM6" s="41"/>
      <c r="AN6" s="41"/>
      <c r="AO6" s="41" t="s">
        <v>56</v>
      </c>
      <c r="AP6" s="41"/>
      <c r="AQ6" s="39"/>
      <c r="AR6" s="39"/>
      <c r="AS6" s="39"/>
      <c r="AT6" s="39"/>
      <c r="AU6" s="39"/>
      <c r="AV6" s="39"/>
      <c r="AW6" s="39"/>
      <c r="AX6" s="39"/>
      <c r="AY6" s="41"/>
      <c r="AZ6" s="41"/>
      <c r="BA6" s="41"/>
      <c r="BB6" s="41"/>
    </row>
    <row r="7" spans="1:54">
      <c r="A7" s="42">
        <v>2</v>
      </c>
      <c r="B7" s="38" t="s">
        <v>52</v>
      </c>
      <c r="C7" s="38"/>
      <c r="D7" s="38"/>
      <c r="E7" s="38"/>
      <c r="F7" s="38"/>
      <c r="G7" s="39">
        <v>4200</v>
      </c>
      <c r="H7" s="39">
        <v>5000</v>
      </c>
      <c r="I7" s="39">
        <v>5000</v>
      </c>
      <c r="J7" s="39">
        <v>5000</v>
      </c>
      <c r="K7" s="39">
        <v>5000</v>
      </c>
      <c r="L7" s="39">
        <v>5000</v>
      </c>
      <c r="M7" s="39">
        <v>5000</v>
      </c>
      <c r="N7" s="39">
        <v>5000</v>
      </c>
      <c r="O7" s="39">
        <v>5000</v>
      </c>
      <c r="P7" s="39">
        <v>5000</v>
      </c>
      <c r="Q7" s="39">
        <v>5000</v>
      </c>
      <c r="R7" s="39">
        <v>5000</v>
      </c>
      <c r="S7" s="39">
        <v>33</v>
      </c>
      <c r="T7" s="39">
        <v>33</v>
      </c>
      <c r="U7" s="39">
        <v>33</v>
      </c>
      <c r="V7" s="39">
        <v>33</v>
      </c>
      <c r="W7" s="39">
        <v>33</v>
      </c>
      <c r="X7" s="39">
        <v>33</v>
      </c>
      <c r="Y7" s="39">
        <v>33</v>
      </c>
      <c r="Z7" s="39">
        <v>33</v>
      </c>
      <c r="AA7" s="39">
        <v>33</v>
      </c>
      <c r="AB7" s="39">
        <v>33</v>
      </c>
      <c r="AC7" s="39">
        <v>33</v>
      </c>
      <c r="AD7" s="39">
        <v>33</v>
      </c>
      <c r="AE7" s="39"/>
      <c r="AF7" s="39"/>
      <c r="AG7" s="39">
        <v>500</v>
      </c>
      <c r="AH7" s="39"/>
      <c r="AI7" s="39"/>
      <c r="AJ7" s="39"/>
      <c r="AK7" s="39"/>
      <c r="AL7" s="39"/>
      <c r="AM7" s="41"/>
      <c r="AN7" s="41"/>
      <c r="AO7" s="41"/>
      <c r="AP7" s="41"/>
      <c r="AQ7" s="39"/>
      <c r="AR7" s="39"/>
      <c r="AS7" s="39">
        <v>501</v>
      </c>
      <c r="AT7" s="39"/>
      <c r="AU7" s="39"/>
      <c r="AV7" s="39"/>
      <c r="AW7" s="39"/>
      <c r="AX7" s="39"/>
      <c r="AY7" s="41"/>
      <c r="AZ7" s="41"/>
      <c r="BA7" s="41"/>
      <c r="BB7" s="41"/>
    </row>
    <row r="8" spans="1:54">
      <c r="A8" s="42">
        <v>3</v>
      </c>
      <c r="B8" s="38" t="s">
        <v>52</v>
      </c>
      <c r="C8" s="38"/>
      <c r="D8" s="38"/>
      <c r="E8" s="38"/>
      <c r="F8" s="38"/>
      <c r="G8" s="39">
        <v>4300</v>
      </c>
      <c r="H8" s="39">
        <v>5000</v>
      </c>
      <c r="I8" s="39">
        <v>5000</v>
      </c>
      <c r="J8" s="39">
        <v>5000</v>
      </c>
      <c r="K8" s="39">
        <v>5000</v>
      </c>
      <c r="L8" s="39">
        <v>5000</v>
      </c>
      <c r="M8" s="39">
        <v>5000</v>
      </c>
      <c r="N8" s="39">
        <v>5000</v>
      </c>
      <c r="O8" s="39">
        <v>5000</v>
      </c>
      <c r="P8" s="39">
        <v>5000</v>
      </c>
      <c r="Q8" s="39">
        <v>5000</v>
      </c>
      <c r="R8" s="39">
        <v>5000</v>
      </c>
      <c r="S8" s="39">
        <v>33</v>
      </c>
      <c r="T8" s="39">
        <v>33</v>
      </c>
      <c r="U8" s="39">
        <v>33</v>
      </c>
      <c r="V8" s="39">
        <v>33</v>
      </c>
      <c r="W8" s="39">
        <v>33</v>
      </c>
      <c r="X8" s="39">
        <v>33</v>
      </c>
      <c r="Y8" s="39">
        <v>33</v>
      </c>
      <c r="Z8" s="39">
        <v>33</v>
      </c>
      <c r="AA8" s="39">
        <v>33</v>
      </c>
      <c r="AB8" s="39">
        <v>33</v>
      </c>
      <c r="AC8" s="39">
        <v>33</v>
      </c>
      <c r="AD8" s="39">
        <v>33</v>
      </c>
      <c r="AE8" s="39"/>
      <c r="AF8" s="39"/>
      <c r="AG8" s="39">
        <v>500</v>
      </c>
      <c r="AH8" s="39"/>
      <c r="AI8" s="39"/>
      <c r="AJ8" s="39"/>
      <c r="AK8" s="39"/>
      <c r="AL8" s="39"/>
      <c r="AM8" s="41"/>
      <c r="AN8" s="41"/>
      <c r="AO8" s="41"/>
      <c r="AP8" s="41"/>
      <c r="AQ8" s="39"/>
      <c r="AR8" s="39"/>
      <c r="AS8" s="39">
        <v>502</v>
      </c>
      <c r="AT8" s="39"/>
      <c r="AU8" s="39"/>
      <c r="AV8" s="39"/>
      <c r="AW8" s="39"/>
      <c r="AX8" s="39"/>
      <c r="AY8" s="41"/>
      <c r="AZ8" s="41"/>
      <c r="BA8" s="41"/>
      <c r="BB8" s="41"/>
    </row>
    <row r="9" spans="1:54">
      <c r="A9" s="42">
        <v>4</v>
      </c>
      <c r="B9" s="38" t="s">
        <v>52</v>
      </c>
      <c r="C9" s="38"/>
      <c r="D9" s="38"/>
      <c r="E9" s="38"/>
      <c r="F9" s="38"/>
      <c r="G9" s="39">
        <v>4400</v>
      </c>
      <c r="H9" s="39">
        <v>5000</v>
      </c>
      <c r="I9" s="39">
        <v>5000</v>
      </c>
      <c r="J9" s="39">
        <v>5000</v>
      </c>
      <c r="K9" s="39">
        <v>5000</v>
      </c>
      <c r="L9" s="39">
        <v>5000</v>
      </c>
      <c r="M9" s="39">
        <v>5000</v>
      </c>
      <c r="N9" s="39">
        <v>5000</v>
      </c>
      <c r="O9" s="39">
        <v>5000</v>
      </c>
      <c r="P9" s="39">
        <v>5000</v>
      </c>
      <c r="Q9" s="39">
        <v>5000</v>
      </c>
      <c r="R9" s="39">
        <v>5000</v>
      </c>
      <c r="S9" s="39">
        <v>33</v>
      </c>
      <c r="T9" s="39">
        <v>33</v>
      </c>
      <c r="U9" s="39">
        <v>33</v>
      </c>
      <c r="V9" s="39">
        <v>33</v>
      </c>
      <c r="W9" s="39">
        <v>33</v>
      </c>
      <c r="X9" s="39">
        <v>33</v>
      </c>
      <c r="Y9" s="39">
        <v>33</v>
      </c>
      <c r="Z9" s="39">
        <v>33</v>
      </c>
      <c r="AA9" s="39">
        <v>33</v>
      </c>
      <c r="AB9" s="39">
        <v>33</v>
      </c>
      <c r="AC9" s="39">
        <v>33</v>
      </c>
      <c r="AD9" s="39">
        <v>33</v>
      </c>
      <c r="AE9" s="39"/>
      <c r="AF9" s="39"/>
      <c r="AG9" s="39">
        <v>500</v>
      </c>
      <c r="AH9" s="39"/>
      <c r="AI9" s="39"/>
      <c r="AJ9" s="39"/>
      <c r="AK9" s="39"/>
      <c r="AL9" s="39"/>
      <c r="AM9" s="41"/>
      <c r="AN9" s="41"/>
      <c r="AO9" s="41"/>
      <c r="AP9" s="41"/>
      <c r="AQ9" s="39"/>
      <c r="AR9" s="39"/>
      <c r="AS9" s="39">
        <v>503</v>
      </c>
      <c r="AT9" s="39"/>
      <c r="AU9" s="39"/>
      <c r="AV9" s="39"/>
      <c r="AW9" s="39"/>
      <c r="AX9" s="39"/>
      <c r="AY9" s="41"/>
      <c r="AZ9" s="41"/>
      <c r="BA9" s="41"/>
      <c r="BB9" s="41"/>
    </row>
    <row r="10" spans="1:54">
      <c r="A10" s="42">
        <v>5</v>
      </c>
      <c r="B10" s="38" t="s">
        <v>52</v>
      </c>
      <c r="C10" s="38"/>
      <c r="D10" s="38"/>
      <c r="E10" s="38"/>
      <c r="F10" s="38"/>
      <c r="G10" s="39">
        <v>4500</v>
      </c>
      <c r="H10" s="39">
        <v>5000</v>
      </c>
      <c r="I10" s="39">
        <v>5000</v>
      </c>
      <c r="J10" s="39">
        <v>5000</v>
      </c>
      <c r="K10" s="39">
        <v>5000</v>
      </c>
      <c r="L10" s="39">
        <v>5000</v>
      </c>
      <c r="M10" s="39">
        <v>5000</v>
      </c>
      <c r="N10" s="39">
        <v>5000</v>
      </c>
      <c r="O10" s="39">
        <v>5000</v>
      </c>
      <c r="P10" s="39">
        <v>5000</v>
      </c>
      <c r="Q10" s="39">
        <v>5000</v>
      </c>
      <c r="R10" s="39">
        <v>5000</v>
      </c>
      <c r="S10" s="39">
        <v>33</v>
      </c>
      <c r="T10" s="39">
        <v>33</v>
      </c>
      <c r="U10" s="39">
        <v>33</v>
      </c>
      <c r="V10" s="39">
        <v>33</v>
      </c>
      <c r="W10" s="39">
        <v>33</v>
      </c>
      <c r="X10" s="39">
        <v>33</v>
      </c>
      <c r="Y10" s="39">
        <v>33</v>
      </c>
      <c r="Z10" s="39">
        <v>33</v>
      </c>
      <c r="AA10" s="39">
        <v>33</v>
      </c>
      <c r="AB10" s="39">
        <v>33</v>
      </c>
      <c r="AC10" s="39">
        <v>33</v>
      </c>
      <c r="AD10" s="39">
        <v>33</v>
      </c>
      <c r="AE10" s="39"/>
      <c r="AF10" s="39"/>
      <c r="AG10" s="39">
        <v>500</v>
      </c>
      <c r="AH10" s="39"/>
      <c r="AI10" s="39"/>
      <c r="AJ10" s="39"/>
      <c r="AK10" s="39"/>
      <c r="AL10" s="39"/>
      <c r="AM10" s="41"/>
      <c r="AN10" s="41"/>
      <c r="AO10" s="41"/>
      <c r="AP10" s="41"/>
      <c r="AQ10" s="39"/>
      <c r="AR10" s="39"/>
      <c r="AS10" s="39">
        <v>504</v>
      </c>
      <c r="AT10" s="39"/>
      <c r="AU10" s="39"/>
      <c r="AV10" s="39"/>
      <c r="AW10" s="39"/>
      <c r="AX10" s="39"/>
      <c r="AY10" s="41"/>
      <c r="AZ10" s="41"/>
      <c r="BA10" s="41"/>
      <c r="BB10" s="41"/>
    </row>
    <row r="11" spans="1:54">
      <c r="A11" s="42">
        <v>6</v>
      </c>
      <c r="B11" s="38" t="s">
        <v>52</v>
      </c>
      <c r="C11" s="38"/>
      <c r="D11" s="38"/>
      <c r="E11" s="38"/>
      <c r="F11" s="38"/>
      <c r="G11" s="39">
        <v>4600</v>
      </c>
      <c r="H11" s="39">
        <v>5000</v>
      </c>
      <c r="I11" s="39">
        <v>5000</v>
      </c>
      <c r="J11" s="39">
        <v>5000</v>
      </c>
      <c r="K11" s="39">
        <v>5000</v>
      </c>
      <c r="L11" s="39">
        <v>5000</v>
      </c>
      <c r="M11" s="39">
        <v>5000</v>
      </c>
      <c r="N11" s="39">
        <v>5000</v>
      </c>
      <c r="O11" s="39">
        <v>5000</v>
      </c>
      <c r="P11" s="39">
        <v>5000</v>
      </c>
      <c r="Q11" s="39">
        <v>5000</v>
      </c>
      <c r="R11" s="39">
        <v>5000</v>
      </c>
      <c r="S11" s="39">
        <v>33</v>
      </c>
      <c r="T11" s="39">
        <v>33</v>
      </c>
      <c r="U11" s="39">
        <v>33</v>
      </c>
      <c r="V11" s="39">
        <v>33</v>
      </c>
      <c r="W11" s="39">
        <v>33</v>
      </c>
      <c r="X11" s="39">
        <v>33</v>
      </c>
      <c r="Y11" s="39">
        <v>33</v>
      </c>
      <c r="Z11" s="39">
        <v>33</v>
      </c>
      <c r="AA11" s="39">
        <v>33</v>
      </c>
      <c r="AB11" s="39">
        <v>33</v>
      </c>
      <c r="AC11" s="39">
        <v>33</v>
      </c>
      <c r="AD11" s="39">
        <v>33</v>
      </c>
      <c r="AE11" s="39"/>
      <c r="AF11" s="39"/>
      <c r="AG11" s="39">
        <v>500</v>
      </c>
      <c r="AH11" s="39"/>
      <c r="AI11" s="39"/>
      <c r="AJ11" s="39"/>
      <c r="AK11" s="39"/>
      <c r="AL11" s="39"/>
      <c r="AM11" s="41"/>
      <c r="AN11" s="41"/>
      <c r="AO11" s="41"/>
      <c r="AP11" s="41"/>
      <c r="AQ11" s="39"/>
      <c r="AR11" s="39"/>
      <c r="AS11" s="39">
        <v>505</v>
      </c>
      <c r="AT11" s="39"/>
      <c r="AU11" s="39"/>
      <c r="AV11" s="39"/>
      <c r="AW11" s="39"/>
      <c r="AX11" s="39"/>
      <c r="AY11" s="41"/>
      <c r="AZ11" s="41"/>
      <c r="BA11" s="41"/>
      <c r="BB11" s="41"/>
    </row>
    <row r="12" spans="1:54">
      <c r="A12" s="42">
        <v>7</v>
      </c>
      <c r="B12" s="38" t="s">
        <v>52</v>
      </c>
      <c r="C12" s="38"/>
      <c r="D12" s="38"/>
      <c r="E12" s="38"/>
      <c r="F12" s="38"/>
      <c r="G12" s="39">
        <v>4700</v>
      </c>
      <c r="H12" s="39">
        <v>5000</v>
      </c>
      <c r="I12" s="39">
        <v>5000</v>
      </c>
      <c r="J12" s="39">
        <v>5000</v>
      </c>
      <c r="K12" s="39">
        <v>5000</v>
      </c>
      <c r="L12" s="39">
        <v>5000</v>
      </c>
      <c r="M12" s="39">
        <v>5000</v>
      </c>
      <c r="N12" s="39">
        <v>5000</v>
      </c>
      <c r="O12" s="39">
        <v>5000</v>
      </c>
      <c r="P12" s="39">
        <v>5000</v>
      </c>
      <c r="Q12" s="39">
        <v>5000</v>
      </c>
      <c r="R12" s="39">
        <v>5000</v>
      </c>
      <c r="S12" s="39">
        <v>33</v>
      </c>
      <c r="T12" s="39">
        <v>33</v>
      </c>
      <c r="U12" s="39">
        <v>33</v>
      </c>
      <c r="V12" s="39">
        <v>33</v>
      </c>
      <c r="W12" s="39">
        <v>33</v>
      </c>
      <c r="X12" s="39">
        <v>33</v>
      </c>
      <c r="Y12" s="39">
        <v>33</v>
      </c>
      <c r="Z12" s="39">
        <v>33</v>
      </c>
      <c r="AA12" s="39">
        <v>33</v>
      </c>
      <c r="AB12" s="39">
        <v>33</v>
      </c>
      <c r="AC12" s="39">
        <v>33</v>
      </c>
      <c r="AD12" s="39">
        <v>33</v>
      </c>
      <c r="AE12" s="39"/>
      <c r="AF12" s="39"/>
      <c r="AG12" s="39">
        <v>500</v>
      </c>
      <c r="AH12" s="39"/>
      <c r="AI12" s="39"/>
      <c r="AJ12" s="39"/>
      <c r="AK12" s="39"/>
      <c r="AL12" s="39"/>
      <c r="AM12" s="41"/>
      <c r="AN12" s="41"/>
      <c r="AO12" s="41"/>
      <c r="AP12" s="41"/>
      <c r="AQ12" s="39"/>
      <c r="AR12" s="39"/>
      <c r="AS12" s="39">
        <v>506</v>
      </c>
      <c r="AT12" s="39"/>
      <c r="AU12" s="39"/>
      <c r="AV12" s="39"/>
      <c r="AW12" s="39"/>
      <c r="AX12" s="39"/>
      <c r="AY12" s="41"/>
      <c r="AZ12" s="41"/>
      <c r="BA12" s="41"/>
      <c r="BB12" s="41"/>
    </row>
    <row r="13" spans="1:54">
      <c r="A13" s="42">
        <v>8</v>
      </c>
      <c r="B13" s="38" t="s">
        <v>52</v>
      </c>
      <c r="C13" s="38"/>
      <c r="D13" s="38"/>
      <c r="E13" s="38"/>
      <c r="F13" s="38"/>
      <c r="G13" s="39">
        <v>4800</v>
      </c>
      <c r="H13" s="39">
        <v>5000</v>
      </c>
      <c r="I13" s="39">
        <v>5000</v>
      </c>
      <c r="J13" s="39">
        <v>5000</v>
      </c>
      <c r="K13" s="39">
        <v>5000</v>
      </c>
      <c r="L13" s="39">
        <v>5000</v>
      </c>
      <c r="M13" s="39">
        <v>5000</v>
      </c>
      <c r="N13" s="39">
        <v>5000</v>
      </c>
      <c r="O13" s="39">
        <v>5000</v>
      </c>
      <c r="P13" s="39">
        <v>5000</v>
      </c>
      <c r="Q13" s="39">
        <v>5000</v>
      </c>
      <c r="R13" s="39">
        <v>5000</v>
      </c>
      <c r="S13" s="39">
        <v>33</v>
      </c>
      <c r="T13" s="39">
        <v>33</v>
      </c>
      <c r="U13" s="39">
        <v>33</v>
      </c>
      <c r="V13" s="39">
        <v>33</v>
      </c>
      <c r="W13" s="39">
        <v>33</v>
      </c>
      <c r="X13" s="39">
        <v>33</v>
      </c>
      <c r="Y13" s="39">
        <v>33</v>
      </c>
      <c r="Z13" s="39">
        <v>33</v>
      </c>
      <c r="AA13" s="39">
        <v>33</v>
      </c>
      <c r="AB13" s="39">
        <v>33</v>
      </c>
      <c r="AC13" s="39">
        <v>33</v>
      </c>
      <c r="AD13" s="39">
        <v>33</v>
      </c>
      <c r="AE13" s="39"/>
      <c r="AF13" s="39"/>
      <c r="AG13" s="39">
        <v>500</v>
      </c>
      <c r="AH13" s="39"/>
      <c r="AI13" s="39"/>
      <c r="AJ13" s="39"/>
      <c r="AK13" s="39"/>
      <c r="AL13" s="39"/>
      <c r="AM13" s="41"/>
      <c r="AN13" s="41"/>
      <c r="AO13" s="41"/>
      <c r="AP13" s="41"/>
      <c r="AQ13" s="39"/>
      <c r="AR13" s="39"/>
      <c r="AS13" s="39">
        <v>507</v>
      </c>
      <c r="AT13" s="39"/>
      <c r="AU13" s="39"/>
      <c r="AV13" s="39"/>
      <c r="AW13" s="39"/>
      <c r="AX13" s="39"/>
      <c r="AY13" s="41"/>
      <c r="AZ13" s="41"/>
      <c r="BA13" s="41"/>
      <c r="BB13" s="41"/>
    </row>
    <row r="14" spans="1:54">
      <c r="A14" s="42">
        <v>9</v>
      </c>
      <c r="B14" s="38" t="s">
        <v>52</v>
      </c>
      <c r="C14" s="38"/>
      <c r="D14" s="38"/>
      <c r="E14" s="38"/>
      <c r="F14" s="38"/>
      <c r="G14" s="39">
        <v>4900</v>
      </c>
      <c r="H14" s="39">
        <v>5000</v>
      </c>
      <c r="I14" s="39">
        <v>5000</v>
      </c>
      <c r="J14" s="39">
        <v>5000</v>
      </c>
      <c r="K14" s="39">
        <v>5000</v>
      </c>
      <c r="L14" s="39">
        <v>5000</v>
      </c>
      <c r="M14" s="39">
        <v>5000</v>
      </c>
      <c r="N14" s="39">
        <v>5000</v>
      </c>
      <c r="O14" s="39">
        <v>5000</v>
      </c>
      <c r="P14" s="39">
        <v>5000</v>
      </c>
      <c r="Q14" s="39">
        <v>5000</v>
      </c>
      <c r="R14" s="39">
        <v>5000</v>
      </c>
      <c r="S14" s="39">
        <v>33</v>
      </c>
      <c r="T14" s="39">
        <v>33</v>
      </c>
      <c r="U14" s="39">
        <v>33</v>
      </c>
      <c r="V14" s="39">
        <v>33</v>
      </c>
      <c r="W14" s="39">
        <v>33</v>
      </c>
      <c r="X14" s="39">
        <v>33</v>
      </c>
      <c r="Y14" s="39">
        <v>33</v>
      </c>
      <c r="Z14" s="39">
        <v>33</v>
      </c>
      <c r="AA14" s="39">
        <v>33</v>
      </c>
      <c r="AB14" s="39">
        <v>33</v>
      </c>
      <c r="AC14" s="39">
        <v>33</v>
      </c>
      <c r="AD14" s="39">
        <v>33</v>
      </c>
      <c r="AE14" s="39"/>
      <c r="AF14" s="39"/>
      <c r="AG14" s="39">
        <v>500</v>
      </c>
      <c r="AH14" s="39"/>
      <c r="AI14" s="39"/>
      <c r="AJ14" s="39"/>
      <c r="AK14" s="39"/>
      <c r="AL14" s="39"/>
      <c r="AM14" s="41"/>
      <c r="AN14" s="41"/>
      <c r="AO14" s="41"/>
      <c r="AP14" s="41"/>
      <c r="AQ14" s="39"/>
      <c r="AR14" s="39"/>
      <c r="AS14" s="39">
        <v>508</v>
      </c>
      <c r="AT14" s="39"/>
      <c r="AU14" s="39"/>
      <c r="AV14" s="39"/>
      <c r="AW14" s="39"/>
      <c r="AX14" s="39"/>
      <c r="AY14" s="41"/>
      <c r="AZ14" s="41"/>
      <c r="BA14" s="41"/>
      <c r="BB14" s="41"/>
    </row>
    <row r="15" spans="1:54">
      <c r="A15" s="42">
        <v>10</v>
      </c>
      <c r="B15" s="38" t="s">
        <v>52</v>
      </c>
      <c r="C15" s="38"/>
      <c r="D15" s="38"/>
      <c r="E15" s="38"/>
      <c r="F15" s="38"/>
      <c r="G15" s="39">
        <v>5000</v>
      </c>
      <c r="H15" s="39">
        <v>5000</v>
      </c>
      <c r="I15" s="39">
        <v>5000</v>
      </c>
      <c r="J15" s="39">
        <v>5000</v>
      </c>
      <c r="K15" s="39">
        <v>5000</v>
      </c>
      <c r="L15" s="39">
        <v>5000</v>
      </c>
      <c r="M15" s="39">
        <v>5000</v>
      </c>
      <c r="N15" s="39">
        <v>5000</v>
      </c>
      <c r="O15" s="39">
        <v>5000</v>
      </c>
      <c r="P15" s="39">
        <v>5000</v>
      </c>
      <c r="Q15" s="39">
        <v>5000</v>
      </c>
      <c r="R15" s="39">
        <v>5000</v>
      </c>
      <c r="S15" s="39">
        <v>33</v>
      </c>
      <c r="T15" s="39">
        <v>33</v>
      </c>
      <c r="U15" s="39">
        <v>33</v>
      </c>
      <c r="V15" s="39">
        <v>33</v>
      </c>
      <c r="W15" s="39">
        <v>33</v>
      </c>
      <c r="X15" s="39">
        <v>33</v>
      </c>
      <c r="Y15" s="39">
        <v>33</v>
      </c>
      <c r="Z15" s="39">
        <v>33</v>
      </c>
      <c r="AA15" s="39">
        <v>33</v>
      </c>
      <c r="AB15" s="39">
        <v>33</v>
      </c>
      <c r="AC15" s="39">
        <v>33</v>
      </c>
      <c r="AD15" s="39">
        <v>33</v>
      </c>
      <c r="AE15" s="39"/>
      <c r="AF15" s="39"/>
      <c r="AG15" s="39">
        <v>500</v>
      </c>
      <c r="AH15" s="39"/>
      <c r="AI15" s="39"/>
      <c r="AJ15" s="39"/>
      <c r="AK15" s="39"/>
      <c r="AL15" s="39"/>
      <c r="AM15" s="41"/>
      <c r="AN15" s="41"/>
      <c r="AO15" s="41"/>
      <c r="AP15" s="41"/>
      <c r="AQ15" s="39"/>
      <c r="AR15" s="39"/>
      <c r="AS15" s="39">
        <v>509</v>
      </c>
      <c r="AT15" s="39"/>
      <c r="AU15" s="39"/>
      <c r="AV15" s="39"/>
      <c r="AW15" s="39"/>
      <c r="AX15" s="39"/>
      <c r="AY15" s="41"/>
      <c r="AZ15" s="41"/>
      <c r="BA15" s="41"/>
      <c r="BB15" s="41"/>
    </row>
    <row r="16" spans="1:54">
      <c r="A16" s="42">
        <v>11</v>
      </c>
      <c r="B16" s="38" t="s">
        <v>52</v>
      </c>
      <c r="C16" s="38"/>
      <c r="D16" s="38"/>
      <c r="E16" s="38"/>
      <c r="F16" s="38"/>
      <c r="G16" s="39">
        <v>5100</v>
      </c>
      <c r="H16" s="39">
        <v>5000</v>
      </c>
      <c r="I16" s="39">
        <v>5000</v>
      </c>
      <c r="J16" s="39">
        <v>5000</v>
      </c>
      <c r="K16" s="39">
        <v>5000</v>
      </c>
      <c r="L16" s="39">
        <v>5000</v>
      </c>
      <c r="M16" s="39">
        <v>5000</v>
      </c>
      <c r="N16" s="39">
        <v>5000</v>
      </c>
      <c r="O16" s="39">
        <v>5000</v>
      </c>
      <c r="P16" s="39">
        <v>5000</v>
      </c>
      <c r="Q16" s="39">
        <v>5000</v>
      </c>
      <c r="R16" s="39">
        <v>5000</v>
      </c>
      <c r="S16" s="39">
        <v>33</v>
      </c>
      <c r="T16" s="39">
        <v>33</v>
      </c>
      <c r="U16" s="39">
        <v>33</v>
      </c>
      <c r="V16" s="39">
        <v>33</v>
      </c>
      <c r="W16" s="39">
        <v>33</v>
      </c>
      <c r="X16" s="39">
        <v>33</v>
      </c>
      <c r="Y16" s="39">
        <v>33</v>
      </c>
      <c r="Z16" s="39">
        <v>33</v>
      </c>
      <c r="AA16" s="39">
        <v>33</v>
      </c>
      <c r="AB16" s="39">
        <v>33</v>
      </c>
      <c r="AC16" s="39">
        <v>33</v>
      </c>
      <c r="AD16" s="39">
        <v>33</v>
      </c>
      <c r="AE16" s="39"/>
      <c r="AF16" s="39"/>
      <c r="AG16" s="39">
        <v>500</v>
      </c>
      <c r="AH16" s="39"/>
      <c r="AI16" s="39"/>
      <c r="AJ16" s="39"/>
      <c r="AK16" s="39"/>
      <c r="AL16" s="39"/>
      <c r="AM16" s="41"/>
      <c r="AN16" s="41"/>
      <c r="AO16" s="41"/>
      <c r="AP16" s="41"/>
      <c r="AQ16" s="39"/>
      <c r="AR16" s="39"/>
      <c r="AS16" s="39">
        <v>510</v>
      </c>
      <c r="AT16" s="39"/>
      <c r="AU16" s="39"/>
      <c r="AV16" s="39"/>
      <c r="AW16" s="39"/>
      <c r="AX16" s="39"/>
      <c r="AY16" s="41"/>
      <c r="AZ16" s="41"/>
      <c r="BA16" s="41"/>
      <c r="BB16" s="41"/>
    </row>
    <row r="17" spans="1:54">
      <c r="A17" s="42">
        <v>12</v>
      </c>
      <c r="B17" s="38" t="s">
        <v>52</v>
      </c>
      <c r="C17" s="38"/>
      <c r="D17" s="38"/>
      <c r="E17" s="38"/>
      <c r="F17" s="38"/>
      <c r="G17" s="39">
        <v>5200</v>
      </c>
      <c r="H17" s="39">
        <v>5000</v>
      </c>
      <c r="I17" s="39">
        <v>5000</v>
      </c>
      <c r="J17" s="39">
        <v>5000</v>
      </c>
      <c r="K17" s="39">
        <v>5000</v>
      </c>
      <c r="L17" s="39">
        <v>5000</v>
      </c>
      <c r="M17" s="39">
        <v>5000</v>
      </c>
      <c r="N17" s="39">
        <v>5000</v>
      </c>
      <c r="O17" s="39">
        <v>5000</v>
      </c>
      <c r="P17" s="39">
        <v>5000</v>
      </c>
      <c r="Q17" s="39">
        <v>5000</v>
      </c>
      <c r="R17" s="39">
        <v>5000</v>
      </c>
      <c r="S17" s="39">
        <v>33</v>
      </c>
      <c r="T17" s="39">
        <v>33</v>
      </c>
      <c r="U17" s="39">
        <v>33</v>
      </c>
      <c r="V17" s="39">
        <v>33</v>
      </c>
      <c r="W17" s="39">
        <v>33</v>
      </c>
      <c r="X17" s="39">
        <v>33</v>
      </c>
      <c r="Y17" s="39">
        <v>33</v>
      </c>
      <c r="Z17" s="39">
        <v>33</v>
      </c>
      <c r="AA17" s="39">
        <v>33</v>
      </c>
      <c r="AB17" s="39">
        <v>33</v>
      </c>
      <c r="AC17" s="39">
        <v>33</v>
      </c>
      <c r="AD17" s="39">
        <v>33</v>
      </c>
      <c r="AE17" s="39"/>
      <c r="AF17" s="39"/>
      <c r="AG17" s="39">
        <v>500</v>
      </c>
      <c r="AH17" s="39"/>
      <c r="AI17" s="39"/>
      <c r="AJ17" s="39"/>
      <c r="AK17" s="39"/>
      <c r="AL17" s="39"/>
      <c r="AM17" s="41"/>
      <c r="AN17" s="41"/>
      <c r="AO17" s="41"/>
      <c r="AP17" s="41"/>
      <c r="AQ17" s="39"/>
      <c r="AR17" s="39"/>
      <c r="AS17" s="39">
        <v>511</v>
      </c>
      <c r="AT17" s="39"/>
      <c r="AU17" s="39"/>
      <c r="AV17" s="39"/>
      <c r="AW17" s="39"/>
      <c r="AX17" s="39"/>
      <c r="AY17" s="41"/>
      <c r="AZ17" s="41"/>
      <c r="BA17" s="41"/>
      <c r="BB17" s="41"/>
    </row>
    <row r="18" spans="1:54">
      <c r="A18" s="42">
        <v>13</v>
      </c>
      <c r="B18" s="38" t="s">
        <v>52</v>
      </c>
      <c r="C18" s="38"/>
      <c r="D18" s="38"/>
      <c r="E18" s="38"/>
      <c r="F18" s="38"/>
      <c r="G18" s="39">
        <v>5300</v>
      </c>
      <c r="H18" s="39">
        <v>5000</v>
      </c>
      <c r="I18" s="39">
        <v>5000</v>
      </c>
      <c r="J18" s="39">
        <v>5000</v>
      </c>
      <c r="K18" s="39">
        <v>5000</v>
      </c>
      <c r="L18" s="39">
        <v>5000</v>
      </c>
      <c r="M18" s="39">
        <v>5000</v>
      </c>
      <c r="N18" s="39">
        <v>5000</v>
      </c>
      <c r="O18" s="39">
        <v>5000</v>
      </c>
      <c r="P18" s="39">
        <v>5000</v>
      </c>
      <c r="Q18" s="39">
        <v>5000</v>
      </c>
      <c r="R18" s="39">
        <v>5000</v>
      </c>
      <c r="S18" s="39">
        <v>33</v>
      </c>
      <c r="T18" s="39">
        <v>33</v>
      </c>
      <c r="U18" s="39">
        <v>33</v>
      </c>
      <c r="V18" s="39">
        <v>33</v>
      </c>
      <c r="W18" s="39">
        <v>33</v>
      </c>
      <c r="X18" s="39">
        <v>33</v>
      </c>
      <c r="Y18" s="39">
        <v>33</v>
      </c>
      <c r="Z18" s="39">
        <v>33</v>
      </c>
      <c r="AA18" s="39">
        <v>33</v>
      </c>
      <c r="AB18" s="39">
        <v>33</v>
      </c>
      <c r="AC18" s="39">
        <v>33</v>
      </c>
      <c r="AD18" s="39">
        <v>33</v>
      </c>
      <c r="AE18" s="39"/>
      <c r="AF18" s="39"/>
      <c r="AG18" s="39">
        <v>500</v>
      </c>
      <c r="AH18" s="39"/>
      <c r="AI18" s="39"/>
      <c r="AJ18" s="39"/>
      <c r="AK18" s="39"/>
      <c r="AL18" s="39"/>
      <c r="AM18" s="41"/>
      <c r="AN18" s="41"/>
      <c r="AO18" s="41"/>
      <c r="AP18" s="41"/>
      <c r="AQ18" s="39"/>
      <c r="AR18" s="39"/>
      <c r="AS18" s="39">
        <v>512</v>
      </c>
      <c r="AT18" s="39"/>
      <c r="AU18" s="39"/>
      <c r="AV18" s="39"/>
      <c r="AW18" s="39"/>
      <c r="AX18" s="39"/>
      <c r="AY18" s="41"/>
      <c r="AZ18" s="41"/>
      <c r="BA18" s="41"/>
      <c r="BB18" s="41"/>
    </row>
    <row r="19" spans="1:54">
      <c r="A19" s="42">
        <v>14</v>
      </c>
      <c r="B19" s="38" t="s">
        <v>52</v>
      </c>
      <c r="C19" s="38"/>
      <c r="D19" s="38"/>
      <c r="E19" s="38"/>
      <c r="F19" s="38"/>
      <c r="G19" s="39">
        <v>5400</v>
      </c>
      <c r="H19" s="39">
        <v>5000</v>
      </c>
      <c r="I19" s="39">
        <v>5000</v>
      </c>
      <c r="J19" s="39">
        <v>5000</v>
      </c>
      <c r="K19" s="39">
        <v>5000</v>
      </c>
      <c r="L19" s="39">
        <v>5000</v>
      </c>
      <c r="M19" s="39">
        <v>5000</v>
      </c>
      <c r="N19" s="39">
        <v>5000</v>
      </c>
      <c r="O19" s="39">
        <v>5000</v>
      </c>
      <c r="P19" s="39">
        <v>5000</v>
      </c>
      <c r="Q19" s="39">
        <v>5000</v>
      </c>
      <c r="R19" s="39">
        <v>5000</v>
      </c>
      <c r="S19" s="39">
        <v>33</v>
      </c>
      <c r="T19" s="39">
        <v>33</v>
      </c>
      <c r="U19" s="39">
        <v>33</v>
      </c>
      <c r="V19" s="39">
        <v>33</v>
      </c>
      <c r="W19" s="39">
        <v>33</v>
      </c>
      <c r="X19" s="39">
        <v>33</v>
      </c>
      <c r="Y19" s="39">
        <v>33</v>
      </c>
      <c r="Z19" s="39">
        <v>33</v>
      </c>
      <c r="AA19" s="39">
        <v>33</v>
      </c>
      <c r="AB19" s="39">
        <v>33</v>
      </c>
      <c r="AC19" s="39">
        <v>33</v>
      </c>
      <c r="AD19" s="39">
        <v>33</v>
      </c>
      <c r="AE19" s="39"/>
      <c r="AF19" s="39"/>
      <c r="AG19" s="39">
        <v>500</v>
      </c>
      <c r="AH19" s="39"/>
      <c r="AI19" s="39"/>
      <c r="AJ19" s="39"/>
      <c r="AK19" s="39"/>
      <c r="AL19" s="39"/>
      <c r="AM19" s="41"/>
      <c r="AN19" s="41"/>
      <c r="AO19" s="41"/>
      <c r="AP19" s="41"/>
      <c r="AQ19" s="39"/>
      <c r="AR19" s="39"/>
      <c r="AS19" s="39">
        <v>513</v>
      </c>
      <c r="AT19" s="39"/>
      <c r="AU19" s="39"/>
      <c r="AV19" s="39"/>
      <c r="AW19" s="39"/>
      <c r="AX19" s="39"/>
      <c r="AY19" s="41"/>
      <c r="AZ19" s="41"/>
      <c r="BA19" s="41"/>
      <c r="BB19" s="41"/>
    </row>
    <row r="20" spans="1:54">
      <c r="A20" s="42">
        <v>15</v>
      </c>
      <c r="B20" s="38" t="s">
        <v>52</v>
      </c>
      <c r="C20" s="38"/>
      <c r="D20" s="38"/>
      <c r="E20" s="38"/>
      <c r="F20" s="38"/>
      <c r="G20" s="39">
        <v>5500</v>
      </c>
      <c r="H20" s="39">
        <v>5000</v>
      </c>
      <c r="I20" s="39">
        <v>5000</v>
      </c>
      <c r="J20" s="39">
        <v>5000</v>
      </c>
      <c r="K20" s="39">
        <v>5000</v>
      </c>
      <c r="L20" s="39">
        <v>5000</v>
      </c>
      <c r="M20" s="39">
        <v>5000</v>
      </c>
      <c r="N20" s="39">
        <v>5000</v>
      </c>
      <c r="O20" s="39">
        <v>5000</v>
      </c>
      <c r="P20" s="39">
        <v>5000</v>
      </c>
      <c r="Q20" s="39">
        <v>5000</v>
      </c>
      <c r="R20" s="39">
        <v>5000</v>
      </c>
      <c r="S20" s="39">
        <v>33</v>
      </c>
      <c r="T20" s="39">
        <v>33</v>
      </c>
      <c r="U20" s="39">
        <v>33</v>
      </c>
      <c r="V20" s="39">
        <v>33</v>
      </c>
      <c r="W20" s="39">
        <v>33</v>
      </c>
      <c r="X20" s="39">
        <v>33</v>
      </c>
      <c r="Y20" s="39">
        <v>33</v>
      </c>
      <c r="Z20" s="39">
        <v>33</v>
      </c>
      <c r="AA20" s="39">
        <v>33</v>
      </c>
      <c r="AB20" s="39">
        <v>33</v>
      </c>
      <c r="AC20" s="39">
        <v>33</v>
      </c>
      <c r="AD20" s="39">
        <v>33</v>
      </c>
      <c r="AE20" s="39"/>
      <c r="AF20" s="39"/>
      <c r="AG20" s="39">
        <v>500</v>
      </c>
      <c r="AH20" s="39"/>
      <c r="AI20" s="39"/>
      <c r="AJ20" s="39"/>
      <c r="AK20" s="39"/>
      <c r="AL20" s="39"/>
      <c r="AM20" s="41"/>
      <c r="AN20" s="41"/>
      <c r="AO20" s="41"/>
      <c r="AP20" s="41"/>
      <c r="AQ20" s="39"/>
      <c r="AR20" s="39"/>
      <c r="AS20" s="39">
        <v>514</v>
      </c>
      <c r="AT20" s="39"/>
      <c r="AU20" s="39"/>
      <c r="AV20" s="39"/>
      <c r="AW20" s="39"/>
      <c r="AX20" s="39"/>
      <c r="AY20" s="41"/>
      <c r="AZ20" s="41"/>
      <c r="BA20" s="41"/>
      <c r="BB20" s="41"/>
    </row>
    <row r="21" spans="1:54">
      <c r="A21" s="42">
        <v>16</v>
      </c>
      <c r="B21" s="38" t="s">
        <v>52</v>
      </c>
      <c r="C21" s="38"/>
      <c r="D21" s="38"/>
      <c r="E21" s="38"/>
      <c r="F21" s="38"/>
      <c r="G21" s="39">
        <v>5600</v>
      </c>
      <c r="H21" s="39">
        <v>5000</v>
      </c>
      <c r="I21" s="39">
        <v>5000</v>
      </c>
      <c r="J21" s="39">
        <v>5000</v>
      </c>
      <c r="K21" s="39">
        <v>5000</v>
      </c>
      <c r="L21" s="39">
        <v>5000</v>
      </c>
      <c r="M21" s="39">
        <v>5000</v>
      </c>
      <c r="N21" s="39">
        <v>5000</v>
      </c>
      <c r="O21" s="39">
        <v>5000</v>
      </c>
      <c r="P21" s="39">
        <v>5000</v>
      </c>
      <c r="Q21" s="39">
        <v>5000</v>
      </c>
      <c r="R21" s="39">
        <v>5000</v>
      </c>
      <c r="S21" s="39">
        <v>33</v>
      </c>
      <c r="T21" s="39">
        <v>33</v>
      </c>
      <c r="U21" s="39">
        <v>33</v>
      </c>
      <c r="V21" s="39">
        <v>33</v>
      </c>
      <c r="W21" s="39">
        <v>33</v>
      </c>
      <c r="X21" s="39">
        <v>33</v>
      </c>
      <c r="Y21" s="39">
        <v>33</v>
      </c>
      <c r="Z21" s="39">
        <v>33</v>
      </c>
      <c r="AA21" s="39">
        <v>33</v>
      </c>
      <c r="AB21" s="39">
        <v>33</v>
      </c>
      <c r="AC21" s="39">
        <v>33</v>
      </c>
      <c r="AD21" s="39">
        <v>33</v>
      </c>
      <c r="AE21" s="39"/>
      <c r="AF21" s="39"/>
      <c r="AG21" s="39">
        <v>500</v>
      </c>
      <c r="AH21" s="39"/>
      <c r="AI21" s="39"/>
      <c r="AJ21" s="39"/>
      <c r="AK21" s="39"/>
      <c r="AL21" s="39"/>
      <c r="AM21" s="41"/>
      <c r="AN21" s="41"/>
      <c r="AO21" s="41"/>
      <c r="AP21" s="41"/>
      <c r="AQ21" s="39"/>
      <c r="AR21" s="39"/>
      <c r="AS21" s="39">
        <v>515</v>
      </c>
      <c r="AT21" s="39"/>
      <c r="AU21" s="39"/>
      <c r="AV21" s="39"/>
      <c r="AW21" s="39"/>
      <c r="AX21" s="39"/>
      <c r="AY21" s="41"/>
      <c r="AZ21" s="41"/>
      <c r="BA21" s="41"/>
      <c r="BB21" s="41"/>
    </row>
    <row r="22" spans="1:54">
      <c r="A22" s="42">
        <v>17</v>
      </c>
      <c r="B22" s="38" t="s">
        <v>52</v>
      </c>
      <c r="C22" s="38"/>
      <c r="D22" s="38"/>
      <c r="E22" s="38"/>
      <c r="F22" s="38"/>
      <c r="G22" s="39">
        <v>5700</v>
      </c>
      <c r="H22" s="39">
        <v>5000</v>
      </c>
      <c r="I22" s="39">
        <v>5000</v>
      </c>
      <c r="J22" s="39">
        <v>5000</v>
      </c>
      <c r="K22" s="39">
        <v>5000</v>
      </c>
      <c r="L22" s="39">
        <v>5000</v>
      </c>
      <c r="M22" s="39">
        <v>5000</v>
      </c>
      <c r="N22" s="39">
        <v>5000</v>
      </c>
      <c r="O22" s="39">
        <v>5000</v>
      </c>
      <c r="P22" s="39">
        <v>5000</v>
      </c>
      <c r="Q22" s="39">
        <v>5000</v>
      </c>
      <c r="R22" s="39">
        <v>5000</v>
      </c>
      <c r="S22" s="39">
        <v>33</v>
      </c>
      <c r="T22" s="39">
        <v>33</v>
      </c>
      <c r="U22" s="39">
        <v>33</v>
      </c>
      <c r="V22" s="39">
        <v>33</v>
      </c>
      <c r="W22" s="39">
        <v>33</v>
      </c>
      <c r="X22" s="39">
        <v>33</v>
      </c>
      <c r="Y22" s="39">
        <v>33</v>
      </c>
      <c r="Z22" s="39">
        <v>33</v>
      </c>
      <c r="AA22" s="39">
        <v>33</v>
      </c>
      <c r="AB22" s="39">
        <v>33</v>
      </c>
      <c r="AC22" s="39">
        <v>33</v>
      </c>
      <c r="AD22" s="39">
        <v>33</v>
      </c>
      <c r="AE22" s="39"/>
      <c r="AF22" s="39"/>
      <c r="AG22" s="39">
        <v>500</v>
      </c>
      <c r="AH22" s="39"/>
      <c r="AI22" s="39"/>
      <c r="AJ22" s="39"/>
      <c r="AK22" s="39"/>
      <c r="AL22" s="39"/>
      <c r="AM22" s="41"/>
      <c r="AN22" s="41"/>
      <c r="AO22" s="41"/>
      <c r="AP22" s="41"/>
      <c r="AQ22" s="39"/>
      <c r="AR22" s="39"/>
      <c r="AS22" s="39">
        <v>516</v>
      </c>
      <c r="AT22" s="39"/>
      <c r="AU22" s="39"/>
      <c r="AV22" s="39"/>
      <c r="AW22" s="39"/>
      <c r="AX22" s="39"/>
      <c r="AY22" s="41"/>
      <c r="AZ22" s="41"/>
      <c r="BA22" s="41"/>
      <c r="BB22" s="41"/>
    </row>
    <row r="23" spans="1:54">
      <c r="A23" s="42">
        <v>18</v>
      </c>
      <c r="B23" s="38" t="s">
        <v>52</v>
      </c>
      <c r="C23" s="38"/>
      <c r="D23" s="38"/>
      <c r="E23" s="38"/>
      <c r="F23" s="38"/>
      <c r="G23" s="39">
        <v>5800</v>
      </c>
      <c r="H23" s="39">
        <v>5000</v>
      </c>
      <c r="I23" s="39">
        <v>5000</v>
      </c>
      <c r="J23" s="39">
        <v>5000</v>
      </c>
      <c r="K23" s="39">
        <v>5000</v>
      </c>
      <c r="L23" s="39">
        <v>5000</v>
      </c>
      <c r="M23" s="39">
        <v>5000</v>
      </c>
      <c r="N23" s="39">
        <v>5000</v>
      </c>
      <c r="O23" s="39">
        <v>5000</v>
      </c>
      <c r="P23" s="39">
        <v>5000</v>
      </c>
      <c r="Q23" s="39">
        <v>5000</v>
      </c>
      <c r="R23" s="39">
        <v>5000</v>
      </c>
      <c r="S23" s="39">
        <v>33</v>
      </c>
      <c r="T23" s="39">
        <v>33</v>
      </c>
      <c r="U23" s="39">
        <v>33</v>
      </c>
      <c r="V23" s="39">
        <v>33</v>
      </c>
      <c r="W23" s="39">
        <v>33</v>
      </c>
      <c r="X23" s="39">
        <v>33</v>
      </c>
      <c r="Y23" s="39">
        <v>33</v>
      </c>
      <c r="Z23" s="39">
        <v>33</v>
      </c>
      <c r="AA23" s="39">
        <v>33</v>
      </c>
      <c r="AB23" s="39">
        <v>33</v>
      </c>
      <c r="AC23" s="39">
        <v>33</v>
      </c>
      <c r="AD23" s="39">
        <v>33</v>
      </c>
      <c r="AE23" s="39"/>
      <c r="AF23" s="39"/>
      <c r="AG23" s="39">
        <v>500</v>
      </c>
      <c r="AH23" s="39"/>
      <c r="AI23" s="39"/>
      <c r="AJ23" s="39"/>
      <c r="AK23" s="39"/>
      <c r="AL23" s="39"/>
      <c r="AM23" s="41"/>
      <c r="AN23" s="41"/>
      <c r="AO23" s="41"/>
      <c r="AP23" s="41"/>
      <c r="AQ23" s="39"/>
      <c r="AR23" s="39"/>
      <c r="AS23" s="39">
        <v>517</v>
      </c>
      <c r="AT23" s="39"/>
      <c r="AU23" s="39"/>
      <c r="AV23" s="39"/>
      <c r="AW23" s="39"/>
      <c r="AX23" s="39"/>
      <c r="AY23" s="41"/>
      <c r="AZ23" s="41"/>
      <c r="BA23" s="41"/>
      <c r="BB23" s="41"/>
    </row>
    <row r="24" spans="1:54">
      <c r="A24" s="42">
        <v>19</v>
      </c>
      <c r="B24" s="38" t="s">
        <v>52</v>
      </c>
      <c r="C24" s="38"/>
      <c r="D24" s="38"/>
      <c r="E24" s="38"/>
      <c r="F24" s="38"/>
      <c r="G24" s="39">
        <v>5900</v>
      </c>
      <c r="H24" s="39">
        <v>5000</v>
      </c>
      <c r="I24" s="39">
        <v>5000</v>
      </c>
      <c r="J24" s="39">
        <v>5000</v>
      </c>
      <c r="K24" s="39">
        <v>5000</v>
      </c>
      <c r="L24" s="39">
        <v>5000</v>
      </c>
      <c r="M24" s="39">
        <v>5000</v>
      </c>
      <c r="N24" s="39">
        <v>5000</v>
      </c>
      <c r="O24" s="39">
        <v>5000</v>
      </c>
      <c r="P24" s="39">
        <v>5000</v>
      </c>
      <c r="Q24" s="39">
        <v>5000</v>
      </c>
      <c r="R24" s="39">
        <v>5000</v>
      </c>
      <c r="S24" s="39">
        <v>33</v>
      </c>
      <c r="T24" s="39">
        <v>33</v>
      </c>
      <c r="U24" s="39">
        <v>33</v>
      </c>
      <c r="V24" s="39">
        <v>33</v>
      </c>
      <c r="W24" s="39">
        <v>33</v>
      </c>
      <c r="X24" s="39">
        <v>33</v>
      </c>
      <c r="Y24" s="39">
        <v>33</v>
      </c>
      <c r="Z24" s="39">
        <v>33</v>
      </c>
      <c r="AA24" s="39">
        <v>33</v>
      </c>
      <c r="AB24" s="39">
        <v>33</v>
      </c>
      <c r="AC24" s="39">
        <v>33</v>
      </c>
      <c r="AD24" s="39">
        <v>33</v>
      </c>
      <c r="AE24" s="39"/>
      <c r="AF24" s="39"/>
      <c r="AG24" s="39">
        <v>500</v>
      </c>
      <c r="AH24" s="39"/>
      <c r="AI24" s="39"/>
      <c r="AJ24" s="39"/>
      <c r="AK24" s="39"/>
      <c r="AL24" s="39"/>
      <c r="AM24" s="41"/>
      <c r="AN24" s="41"/>
      <c r="AO24" s="41"/>
      <c r="AP24" s="41"/>
      <c r="AQ24" s="39"/>
      <c r="AR24" s="39"/>
      <c r="AS24" s="39">
        <v>518</v>
      </c>
      <c r="AT24" s="39"/>
      <c r="AU24" s="39"/>
      <c r="AV24" s="39"/>
      <c r="AW24" s="39"/>
      <c r="AX24" s="39"/>
      <c r="AY24" s="41"/>
      <c r="AZ24" s="41"/>
      <c r="BA24" s="41"/>
      <c r="BB24" s="41"/>
    </row>
    <row r="25" spans="1:54">
      <c r="A25" s="42">
        <v>20</v>
      </c>
      <c r="B25" s="38" t="s">
        <v>52</v>
      </c>
      <c r="C25" s="38"/>
      <c r="D25" s="38"/>
      <c r="E25" s="38"/>
      <c r="F25" s="38"/>
      <c r="G25" s="39">
        <v>6000</v>
      </c>
      <c r="H25" s="39">
        <v>5000</v>
      </c>
      <c r="I25" s="39">
        <v>5000</v>
      </c>
      <c r="J25" s="39">
        <v>5000</v>
      </c>
      <c r="K25" s="39">
        <v>5000</v>
      </c>
      <c r="L25" s="39">
        <v>5000</v>
      </c>
      <c r="M25" s="39">
        <v>5000</v>
      </c>
      <c r="N25" s="39">
        <v>5000</v>
      </c>
      <c r="O25" s="39">
        <v>5000</v>
      </c>
      <c r="P25" s="39">
        <v>5000</v>
      </c>
      <c r="Q25" s="39">
        <v>5000</v>
      </c>
      <c r="R25" s="39">
        <v>5000</v>
      </c>
      <c r="S25" s="39">
        <v>33</v>
      </c>
      <c r="T25" s="39">
        <v>33</v>
      </c>
      <c r="U25" s="39">
        <v>33</v>
      </c>
      <c r="V25" s="39">
        <v>33</v>
      </c>
      <c r="W25" s="39">
        <v>33</v>
      </c>
      <c r="X25" s="39">
        <v>33</v>
      </c>
      <c r="Y25" s="39">
        <v>33</v>
      </c>
      <c r="Z25" s="39">
        <v>33</v>
      </c>
      <c r="AA25" s="39">
        <v>33</v>
      </c>
      <c r="AB25" s="39">
        <v>33</v>
      </c>
      <c r="AC25" s="39">
        <v>33</v>
      </c>
      <c r="AD25" s="39">
        <v>33</v>
      </c>
      <c r="AE25" s="39"/>
      <c r="AF25" s="39"/>
      <c r="AG25" s="39">
        <v>500</v>
      </c>
      <c r="AH25" s="39"/>
      <c r="AI25" s="39"/>
      <c r="AJ25" s="39"/>
      <c r="AK25" s="39"/>
      <c r="AL25" s="39"/>
      <c r="AM25" s="41"/>
      <c r="AN25" s="41"/>
      <c r="AO25" s="41"/>
      <c r="AP25" s="41"/>
      <c r="AQ25" s="39"/>
      <c r="AR25" s="39"/>
      <c r="AS25" s="39">
        <v>519</v>
      </c>
      <c r="AT25" s="39"/>
      <c r="AU25" s="39"/>
      <c r="AV25" s="39"/>
      <c r="AW25" s="39"/>
      <c r="AX25" s="39"/>
      <c r="AY25" s="41"/>
      <c r="AZ25" s="41"/>
      <c r="BA25" s="41"/>
      <c r="BB25" s="41"/>
    </row>
    <row r="26" spans="1:54">
      <c r="A26" s="42">
        <v>21</v>
      </c>
      <c r="B26" s="38" t="s">
        <v>52</v>
      </c>
      <c r="C26" s="38"/>
      <c r="D26" s="38"/>
      <c r="E26" s="38"/>
      <c r="F26" s="38"/>
      <c r="G26" s="39">
        <v>5000</v>
      </c>
      <c r="H26" s="39">
        <v>5000</v>
      </c>
      <c r="I26" s="39">
        <v>5000</v>
      </c>
      <c r="J26" s="39">
        <v>5000</v>
      </c>
      <c r="K26" s="39">
        <v>5000</v>
      </c>
      <c r="L26" s="39">
        <v>5000</v>
      </c>
      <c r="M26" s="39">
        <v>5000</v>
      </c>
      <c r="N26" s="39">
        <v>5000</v>
      </c>
      <c r="O26" s="39">
        <v>5000</v>
      </c>
      <c r="P26" s="39">
        <v>5000</v>
      </c>
      <c r="Q26" s="39">
        <v>5000</v>
      </c>
      <c r="R26" s="39">
        <v>5000</v>
      </c>
      <c r="S26" s="39">
        <v>33</v>
      </c>
      <c r="T26" s="39">
        <v>33</v>
      </c>
      <c r="U26" s="39">
        <v>33</v>
      </c>
      <c r="V26" s="39">
        <v>33</v>
      </c>
      <c r="W26" s="39">
        <v>33</v>
      </c>
      <c r="X26" s="39">
        <v>33</v>
      </c>
      <c r="Y26" s="39">
        <v>33</v>
      </c>
      <c r="Z26" s="39">
        <v>33</v>
      </c>
      <c r="AA26" s="39">
        <v>33</v>
      </c>
      <c r="AB26" s="39">
        <v>33</v>
      </c>
      <c r="AC26" s="39">
        <v>33</v>
      </c>
      <c r="AD26" s="39">
        <v>33</v>
      </c>
      <c r="AE26" s="39"/>
      <c r="AF26" s="39"/>
      <c r="AG26" s="39">
        <v>500</v>
      </c>
      <c r="AH26" s="39"/>
      <c r="AI26" s="39"/>
      <c r="AJ26" s="39"/>
      <c r="AK26" s="39"/>
      <c r="AL26" s="39"/>
      <c r="AM26" s="41"/>
      <c r="AN26" s="41"/>
      <c r="AO26" s="41"/>
      <c r="AP26" s="41"/>
      <c r="AQ26" s="39"/>
      <c r="AR26" s="39"/>
      <c r="AS26" s="39">
        <v>520</v>
      </c>
      <c r="AT26" s="39"/>
      <c r="AU26" s="39"/>
      <c r="AV26" s="39"/>
      <c r="AW26" s="39"/>
      <c r="AX26" s="39"/>
      <c r="AY26" s="41"/>
      <c r="AZ26" s="41"/>
      <c r="BA26" s="41"/>
      <c r="BB26" s="41"/>
    </row>
    <row r="27" spans="1:54">
      <c r="A27" s="42">
        <v>22</v>
      </c>
      <c r="B27" s="38" t="s">
        <v>52</v>
      </c>
      <c r="C27" s="38"/>
      <c r="D27" s="38"/>
      <c r="E27" s="38"/>
      <c r="F27" s="38"/>
      <c r="G27" s="39">
        <v>5000</v>
      </c>
      <c r="H27" s="39">
        <v>5000</v>
      </c>
      <c r="I27" s="39">
        <v>5000</v>
      </c>
      <c r="J27" s="39">
        <v>5000</v>
      </c>
      <c r="K27" s="39">
        <v>5000</v>
      </c>
      <c r="L27" s="39">
        <v>5000</v>
      </c>
      <c r="M27" s="39">
        <v>5000</v>
      </c>
      <c r="N27" s="39">
        <v>5000</v>
      </c>
      <c r="O27" s="39">
        <v>5000</v>
      </c>
      <c r="P27" s="39">
        <v>5000</v>
      </c>
      <c r="Q27" s="39">
        <v>5000</v>
      </c>
      <c r="R27" s="39">
        <v>5000</v>
      </c>
      <c r="S27" s="39">
        <v>33</v>
      </c>
      <c r="T27" s="39">
        <v>33</v>
      </c>
      <c r="U27" s="39">
        <v>33</v>
      </c>
      <c r="V27" s="39">
        <v>33</v>
      </c>
      <c r="W27" s="39">
        <v>33</v>
      </c>
      <c r="X27" s="39">
        <v>33</v>
      </c>
      <c r="Y27" s="39">
        <v>33</v>
      </c>
      <c r="Z27" s="39">
        <v>33</v>
      </c>
      <c r="AA27" s="39">
        <v>33</v>
      </c>
      <c r="AB27" s="39">
        <v>33</v>
      </c>
      <c r="AC27" s="39">
        <v>33</v>
      </c>
      <c r="AD27" s="39">
        <v>33</v>
      </c>
      <c r="AE27" s="39"/>
      <c r="AF27" s="39"/>
      <c r="AG27" s="39">
        <v>500</v>
      </c>
      <c r="AH27" s="39"/>
      <c r="AI27" s="39"/>
      <c r="AJ27" s="39"/>
      <c r="AK27" s="39"/>
      <c r="AL27" s="39"/>
      <c r="AM27" s="41"/>
      <c r="AN27" s="41"/>
      <c r="AO27" s="41"/>
      <c r="AP27" s="41"/>
      <c r="AQ27" s="39"/>
      <c r="AR27" s="39"/>
      <c r="AS27" s="39">
        <v>521</v>
      </c>
      <c r="AT27" s="39"/>
      <c r="AU27" s="39"/>
      <c r="AV27" s="39"/>
      <c r="AW27" s="39"/>
      <c r="AX27" s="39"/>
      <c r="AY27" s="41"/>
      <c r="AZ27" s="41"/>
      <c r="BA27" s="41"/>
      <c r="BB27" s="41"/>
    </row>
    <row r="28" spans="1:54">
      <c r="A28" s="42">
        <v>23</v>
      </c>
      <c r="B28" s="38" t="s">
        <v>52</v>
      </c>
      <c r="C28" s="38"/>
      <c r="D28" s="38"/>
      <c r="E28" s="38"/>
      <c r="F28" s="38"/>
      <c r="G28" s="39">
        <v>5000</v>
      </c>
      <c r="H28" s="39">
        <v>5000</v>
      </c>
      <c r="I28" s="39">
        <v>5000</v>
      </c>
      <c r="J28" s="39">
        <v>5000</v>
      </c>
      <c r="K28" s="39">
        <v>5000</v>
      </c>
      <c r="L28" s="39">
        <v>5000</v>
      </c>
      <c r="M28" s="39">
        <v>5000</v>
      </c>
      <c r="N28" s="39">
        <v>5000</v>
      </c>
      <c r="O28" s="39">
        <v>5000</v>
      </c>
      <c r="P28" s="39">
        <v>5000</v>
      </c>
      <c r="Q28" s="39">
        <v>5000</v>
      </c>
      <c r="R28" s="39">
        <v>5000</v>
      </c>
      <c r="S28" s="39">
        <v>33</v>
      </c>
      <c r="T28" s="39">
        <v>33</v>
      </c>
      <c r="U28" s="39">
        <v>33</v>
      </c>
      <c r="V28" s="39">
        <v>33</v>
      </c>
      <c r="W28" s="39">
        <v>33</v>
      </c>
      <c r="X28" s="39">
        <v>33</v>
      </c>
      <c r="Y28" s="39">
        <v>33</v>
      </c>
      <c r="Z28" s="39">
        <v>33</v>
      </c>
      <c r="AA28" s="39">
        <v>33</v>
      </c>
      <c r="AB28" s="39">
        <v>33</v>
      </c>
      <c r="AC28" s="39">
        <v>33</v>
      </c>
      <c r="AD28" s="39">
        <v>33</v>
      </c>
      <c r="AE28" s="39"/>
      <c r="AF28" s="39"/>
      <c r="AG28" s="39">
        <v>500</v>
      </c>
      <c r="AH28" s="39"/>
      <c r="AI28" s="39"/>
      <c r="AJ28" s="39"/>
      <c r="AK28" s="39"/>
      <c r="AL28" s="39"/>
      <c r="AM28" s="41"/>
      <c r="AN28" s="41"/>
      <c r="AO28" s="41"/>
      <c r="AP28" s="41"/>
      <c r="AQ28" s="39"/>
      <c r="AR28" s="39"/>
      <c r="AS28" s="39">
        <v>522</v>
      </c>
      <c r="AT28" s="39"/>
      <c r="AU28" s="39"/>
      <c r="AV28" s="39"/>
      <c r="AW28" s="39"/>
      <c r="AX28" s="39"/>
      <c r="AY28" s="41"/>
      <c r="AZ28" s="41"/>
      <c r="BA28" s="41"/>
      <c r="BB28" s="41"/>
    </row>
    <row r="29" spans="1:54">
      <c r="A29" s="42">
        <v>24</v>
      </c>
      <c r="B29" s="38" t="s">
        <v>52</v>
      </c>
      <c r="C29" s="38"/>
      <c r="D29" s="38"/>
      <c r="E29" s="38"/>
      <c r="F29" s="38"/>
      <c r="G29" s="39">
        <v>5000</v>
      </c>
      <c r="H29" s="39">
        <v>5000</v>
      </c>
      <c r="I29" s="39">
        <v>5000</v>
      </c>
      <c r="J29" s="39">
        <v>5000</v>
      </c>
      <c r="K29" s="39">
        <v>5000</v>
      </c>
      <c r="L29" s="39">
        <v>5000</v>
      </c>
      <c r="M29" s="39">
        <v>5000</v>
      </c>
      <c r="N29" s="39">
        <v>5000</v>
      </c>
      <c r="O29" s="39">
        <v>5000</v>
      </c>
      <c r="P29" s="39">
        <v>5000</v>
      </c>
      <c r="Q29" s="39">
        <v>5000</v>
      </c>
      <c r="R29" s="39">
        <v>5000</v>
      </c>
      <c r="S29" s="39">
        <v>33</v>
      </c>
      <c r="T29" s="39">
        <v>33</v>
      </c>
      <c r="U29" s="39">
        <v>33</v>
      </c>
      <c r="V29" s="39">
        <v>33</v>
      </c>
      <c r="W29" s="39">
        <v>33</v>
      </c>
      <c r="X29" s="39">
        <v>33</v>
      </c>
      <c r="Y29" s="39">
        <v>33</v>
      </c>
      <c r="Z29" s="39">
        <v>33</v>
      </c>
      <c r="AA29" s="39">
        <v>33</v>
      </c>
      <c r="AB29" s="39">
        <v>33</v>
      </c>
      <c r="AC29" s="39">
        <v>33</v>
      </c>
      <c r="AD29" s="39">
        <v>33</v>
      </c>
      <c r="AE29" s="39"/>
      <c r="AF29" s="39"/>
      <c r="AG29" s="39">
        <v>500</v>
      </c>
      <c r="AH29" s="39"/>
      <c r="AI29" s="39"/>
      <c r="AJ29" s="39"/>
      <c r="AK29" s="39"/>
      <c r="AL29" s="39"/>
      <c r="AM29" s="41"/>
      <c r="AN29" s="41"/>
      <c r="AO29" s="41"/>
      <c r="AP29" s="41"/>
      <c r="AQ29" s="39"/>
      <c r="AR29" s="39"/>
      <c r="AS29" s="39">
        <v>523</v>
      </c>
      <c r="AT29" s="39"/>
      <c r="AU29" s="39"/>
      <c r="AV29" s="39"/>
      <c r="AW29" s="39"/>
      <c r="AX29" s="39"/>
      <c r="AY29" s="41"/>
      <c r="AZ29" s="41"/>
      <c r="BA29" s="41"/>
      <c r="BB29" s="41"/>
    </row>
    <row r="30" spans="1:54">
      <c r="A30" s="42">
        <v>25</v>
      </c>
      <c r="B30" s="38" t="s">
        <v>52</v>
      </c>
      <c r="C30" s="38"/>
      <c r="D30" s="38"/>
      <c r="E30" s="38"/>
      <c r="F30" s="38"/>
      <c r="G30" s="39">
        <v>5000</v>
      </c>
      <c r="H30" s="39">
        <v>5000</v>
      </c>
      <c r="I30" s="39">
        <v>5000</v>
      </c>
      <c r="J30" s="39">
        <v>5000</v>
      </c>
      <c r="K30" s="39">
        <v>5000</v>
      </c>
      <c r="L30" s="39">
        <v>5000</v>
      </c>
      <c r="M30" s="39">
        <v>5000</v>
      </c>
      <c r="N30" s="39">
        <v>5000</v>
      </c>
      <c r="O30" s="39">
        <v>5000</v>
      </c>
      <c r="P30" s="39">
        <v>5000</v>
      </c>
      <c r="Q30" s="39">
        <v>5000</v>
      </c>
      <c r="R30" s="39">
        <v>5000</v>
      </c>
      <c r="S30" s="39">
        <v>33</v>
      </c>
      <c r="T30" s="39">
        <v>33</v>
      </c>
      <c r="U30" s="39">
        <v>33</v>
      </c>
      <c r="V30" s="39">
        <v>33</v>
      </c>
      <c r="W30" s="39">
        <v>33</v>
      </c>
      <c r="X30" s="39">
        <v>33</v>
      </c>
      <c r="Y30" s="39">
        <v>33</v>
      </c>
      <c r="Z30" s="39">
        <v>33</v>
      </c>
      <c r="AA30" s="39">
        <v>33</v>
      </c>
      <c r="AB30" s="39">
        <v>33</v>
      </c>
      <c r="AC30" s="39">
        <v>33</v>
      </c>
      <c r="AD30" s="39">
        <v>33</v>
      </c>
      <c r="AE30" s="39"/>
      <c r="AF30" s="39"/>
      <c r="AG30" s="39">
        <v>500</v>
      </c>
      <c r="AH30" s="39"/>
      <c r="AI30" s="39"/>
      <c r="AJ30" s="39"/>
      <c r="AK30" s="39"/>
      <c r="AL30" s="39"/>
      <c r="AM30" s="41"/>
      <c r="AN30" s="41"/>
      <c r="AO30" s="41"/>
      <c r="AP30" s="41"/>
      <c r="AQ30" s="39"/>
      <c r="AR30" s="39"/>
      <c r="AS30" s="39">
        <v>524</v>
      </c>
      <c r="AT30" s="39"/>
      <c r="AU30" s="39"/>
      <c r="AV30" s="39"/>
      <c r="AW30" s="39"/>
      <c r="AX30" s="39"/>
      <c r="AY30" s="41"/>
      <c r="AZ30" s="41"/>
      <c r="BA30" s="41"/>
      <c r="BB30" s="41"/>
    </row>
    <row r="31" spans="1:54">
      <c r="A31" s="42">
        <v>26</v>
      </c>
      <c r="B31" s="38" t="s">
        <v>52</v>
      </c>
      <c r="C31" s="38"/>
      <c r="D31" s="38"/>
      <c r="E31" s="38"/>
      <c r="F31" s="38">
        <v>1000000</v>
      </c>
      <c r="G31" s="39">
        <v>5000</v>
      </c>
      <c r="H31" s="39">
        <v>5000</v>
      </c>
      <c r="I31" s="39">
        <v>5000</v>
      </c>
      <c r="J31" s="39">
        <v>5000</v>
      </c>
      <c r="K31" s="39">
        <v>5000</v>
      </c>
      <c r="L31" s="39">
        <v>5000</v>
      </c>
      <c r="M31" s="39">
        <v>5000</v>
      </c>
      <c r="N31" s="39">
        <v>5000</v>
      </c>
      <c r="O31" s="39">
        <v>5000</v>
      </c>
      <c r="P31" s="39">
        <v>5000</v>
      </c>
      <c r="Q31" s="39">
        <v>5000</v>
      </c>
      <c r="R31" s="39">
        <v>5000</v>
      </c>
      <c r="S31" s="39">
        <v>33</v>
      </c>
      <c r="T31" s="39">
        <v>33</v>
      </c>
      <c r="U31" s="39">
        <v>33</v>
      </c>
      <c r="V31" s="39">
        <v>33</v>
      </c>
      <c r="W31" s="39">
        <v>33</v>
      </c>
      <c r="X31" s="39">
        <v>33</v>
      </c>
      <c r="Y31" s="39">
        <v>33</v>
      </c>
      <c r="Z31" s="39">
        <v>33</v>
      </c>
      <c r="AA31" s="39">
        <v>33</v>
      </c>
      <c r="AB31" s="39">
        <v>33</v>
      </c>
      <c r="AC31" s="39">
        <v>33</v>
      </c>
      <c r="AD31" s="39">
        <v>33</v>
      </c>
      <c r="AE31" s="39"/>
      <c r="AF31" s="39"/>
      <c r="AG31" s="39">
        <v>500</v>
      </c>
      <c r="AH31" s="39"/>
      <c r="AI31" s="39"/>
      <c r="AJ31" s="39"/>
      <c r="AK31" s="39"/>
      <c r="AL31" s="39"/>
      <c r="AM31" s="41"/>
      <c r="AN31" s="41"/>
      <c r="AO31" s="41"/>
      <c r="AP31" s="41"/>
      <c r="AQ31" s="39"/>
      <c r="AR31" s="39"/>
      <c r="AS31" s="39">
        <v>525</v>
      </c>
      <c r="AT31" s="39"/>
      <c r="AU31" s="39"/>
      <c r="AV31" s="39"/>
      <c r="AW31" s="39"/>
      <c r="AX31" s="39"/>
      <c r="AY31" s="41"/>
      <c r="AZ31" s="41"/>
      <c r="BA31" s="41"/>
      <c r="BB31" s="41"/>
    </row>
    <row r="32" spans="1:54">
      <c r="A32" s="42">
        <v>27</v>
      </c>
      <c r="B32" s="38" t="s">
        <v>52</v>
      </c>
      <c r="C32" s="38"/>
      <c r="D32" s="38"/>
      <c r="E32" s="38"/>
      <c r="F32" s="38"/>
      <c r="G32" s="39">
        <v>5000</v>
      </c>
      <c r="H32" s="39">
        <v>5000</v>
      </c>
      <c r="I32" s="39">
        <v>5000</v>
      </c>
      <c r="J32" s="39">
        <v>5000</v>
      </c>
      <c r="K32" s="39">
        <v>5000</v>
      </c>
      <c r="L32" s="39">
        <v>5000</v>
      </c>
      <c r="M32" s="39">
        <v>5000</v>
      </c>
      <c r="N32" s="39">
        <v>5000</v>
      </c>
      <c r="O32" s="39">
        <v>5000</v>
      </c>
      <c r="P32" s="39">
        <v>5000</v>
      </c>
      <c r="Q32" s="39">
        <v>5000</v>
      </c>
      <c r="R32" s="39">
        <v>5000</v>
      </c>
      <c r="S32" s="39">
        <v>33</v>
      </c>
      <c r="T32" s="39">
        <v>33</v>
      </c>
      <c r="U32" s="39">
        <v>33</v>
      </c>
      <c r="V32" s="39">
        <v>33</v>
      </c>
      <c r="W32" s="39">
        <v>33</v>
      </c>
      <c r="X32" s="39">
        <v>33</v>
      </c>
      <c r="Y32" s="39">
        <v>33</v>
      </c>
      <c r="Z32" s="39">
        <v>33</v>
      </c>
      <c r="AA32" s="39">
        <v>33</v>
      </c>
      <c r="AB32" s="39">
        <v>33</v>
      </c>
      <c r="AC32" s="39">
        <v>33</v>
      </c>
      <c r="AD32" s="39">
        <v>33</v>
      </c>
      <c r="AE32" s="39"/>
      <c r="AF32" s="39"/>
      <c r="AG32" s="39">
        <v>500</v>
      </c>
      <c r="AH32" s="39"/>
      <c r="AI32" s="39"/>
      <c r="AJ32" s="39"/>
      <c r="AK32" s="39"/>
      <c r="AL32" s="39"/>
      <c r="AM32" s="41"/>
      <c r="AN32" s="41"/>
      <c r="AO32" s="41"/>
      <c r="AP32" s="41"/>
      <c r="AQ32" s="39"/>
      <c r="AR32" s="39"/>
      <c r="AS32" s="39">
        <v>526</v>
      </c>
      <c r="AT32" s="39"/>
      <c r="AU32" s="39"/>
      <c r="AV32" s="39"/>
      <c r="AW32" s="39"/>
      <c r="AX32" s="39"/>
      <c r="AY32" s="41"/>
      <c r="AZ32" s="41"/>
      <c r="BA32" s="41"/>
      <c r="BB32" s="41"/>
    </row>
    <row r="33" spans="1:54">
      <c r="A33" s="42">
        <v>28</v>
      </c>
      <c r="B33" s="38" t="s">
        <v>52</v>
      </c>
      <c r="C33" s="38"/>
      <c r="D33" s="38"/>
      <c r="E33" s="38"/>
      <c r="F33" s="38"/>
      <c r="G33" s="39">
        <v>5000</v>
      </c>
      <c r="H33" s="39">
        <v>5000</v>
      </c>
      <c r="I33" s="39">
        <v>5000</v>
      </c>
      <c r="J33" s="39">
        <v>5000</v>
      </c>
      <c r="K33" s="39">
        <v>5000</v>
      </c>
      <c r="L33" s="39">
        <v>5000</v>
      </c>
      <c r="M33" s="39">
        <v>5000</v>
      </c>
      <c r="N33" s="39">
        <v>5000</v>
      </c>
      <c r="O33" s="39">
        <v>5000</v>
      </c>
      <c r="P33" s="39">
        <v>5000</v>
      </c>
      <c r="Q33" s="39">
        <v>5000</v>
      </c>
      <c r="R33" s="39">
        <v>5000</v>
      </c>
      <c r="S33" s="39">
        <v>33</v>
      </c>
      <c r="T33" s="39">
        <v>33</v>
      </c>
      <c r="U33" s="39">
        <v>33</v>
      </c>
      <c r="V33" s="39">
        <v>33</v>
      </c>
      <c r="W33" s="39">
        <v>33</v>
      </c>
      <c r="X33" s="39">
        <v>33</v>
      </c>
      <c r="Y33" s="39">
        <v>33</v>
      </c>
      <c r="Z33" s="39">
        <v>33</v>
      </c>
      <c r="AA33" s="39">
        <v>33</v>
      </c>
      <c r="AB33" s="39">
        <v>33</v>
      </c>
      <c r="AC33" s="39">
        <v>33</v>
      </c>
      <c r="AD33" s="39">
        <v>33</v>
      </c>
      <c r="AE33" s="39"/>
      <c r="AF33" s="39"/>
      <c r="AG33" s="39">
        <v>500</v>
      </c>
      <c r="AH33" s="39"/>
      <c r="AI33" s="39"/>
      <c r="AJ33" s="39"/>
      <c r="AK33" s="39"/>
      <c r="AL33" s="39"/>
      <c r="AM33" s="41"/>
      <c r="AN33" s="41"/>
      <c r="AO33" s="41"/>
      <c r="AP33" s="41"/>
      <c r="AQ33" s="39"/>
      <c r="AR33" s="39"/>
      <c r="AS33" s="39">
        <v>527</v>
      </c>
      <c r="AT33" s="39"/>
      <c r="AU33" s="39"/>
      <c r="AV33" s="39"/>
      <c r="AW33" s="39"/>
      <c r="AX33" s="39"/>
      <c r="AY33" s="41"/>
      <c r="AZ33" s="41"/>
      <c r="BA33" s="41"/>
      <c r="BB33" s="41"/>
    </row>
    <row r="34" spans="1:54">
      <c r="A34" s="42">
        <v>29</v>
      </c>
      <c r="B34" s="38" t="s">
        <v>52</v>
      </c>
      <c r="C34" s="38"/>
      <c r="D34" s="38"/>
      <c r="E34" s="38"/>
      <c r="F34" s="38"/>
      <c r="G34" s="39">
        <v>5000</v>
      </c>
      <c r="H34" s="39">
        <v>5000</v>
      </c>
      <c r="I34" s="39">
        <v>5000</v>
      </c>
      <c r="J34" s="39">
        <v>5000</v>
      </c>
      <c r="K34" s="39">
        <v>5000</v>
      </c>
      <c r="L34" s="39">
        <v>5000</v>
      </c>
      <c r="M34" s="39">
        <v>5000</v>
      </c>
      <c r="N34" s="39">
        <v>5000</v>
      </c>
      <c r="O34" s="39">
        <v>5000</v>
      </c>
      <c r="P34" s="39">
        <v>5000</v>
      </c>
      <c r="Q34" s="39">
        <v>5000</v>
      </c>
      <c r="R34" s="39">
        <v>5000</v>
      </c>
      <c r="S34" s="39">
        <v>33</v>
      </c>
      <c r="T34" s="39">
        <v>33</v>
      </c>
      <c r="U34" s="39">
        <v>33</v>
      </c>
      <c r="V34" s="39">
        <v>33</v>
      </c>
      <c r="W34" s="39">
        <v>33</v>
      </c>
      <c r="X34" s="39">
        <v>33</v>
      </c>
      <c r="Y34" s="39">
        <v>33</v>
      </c>
      <c r="Z34" s="39">
        <v>33</v>
      </c>
      <c r="AA34" s="39">
        <v>33</v>
      </c>
      <c r="AB34" s="39">
        <v>33</v>
      </c>
      <c r="AC34" s="39">
        <v>33</v>
      </c>
      <c r="AD34" s="39">
        <v>33</v>
      </c>
      <c r="AE34" s="39"/>
      <c r="AF34" s="39"/>
      <c r="AG34" s="39">
        <v>500</v>
      </c>
      <c r="AH34" s="39"/>
      <c r="AI34" s="39"/>
      <c r="AJ34" s="39"/>
      <c r="AK34" s="39"/>
      <c r="AL34" s="39"/>
      <c r="AM34" s="41"/>
      <c r="AN34" s="41"/>
      <c r="AO34" s="41"/>
      <c r="AP34" s="41"/>
      <c r="AQ34" s="39"/>
      <c r="AR34" s="39"/>
      <c r="AS34" s="39">
        <v>528</v>
      </c>
      <c r="AT34" s="39"/>
      <c r="AU34" s="39"/>
      <c r="AV34" s="39"/>
      <c r="AW34" s="39"/>
      <c r="AX34" s="39"/>
      <c r="AY34" s="41"/>
      <c r="AZ34" s="41"/>
      <c r="BA34" s="41"/>
      <c r="BB34" s="41"/>
    </row>
    <row r="35" spans="1:54">
      <c r="A35" s="42">
        <v>30</v>
      </c>
      <c r="B35" s="38" t="s">
        <v>52</v>
      </c>
      <c r="C35" s="38"/>
      <c r="D35" s="38"/>
      <c r="E35" s="38"/>
      <c r="F35" s="38"/>
      <c r="G35" s="39">
        <v>5000</v>
      </c>
      <c r="H35" s="39">
        <v>5000</v>
      </c>
      <c r="I35" s="39">
        <v>5000</v>
      </c>
      <c r="J35" s="39">
        <v>5000</v>
      </c>
      <c r="K35" s="39">
        <v>5000</v>
      </c>
      <c r="L35" s="39">
        <v>5000</v>
      </c>
      <c r="M35" s="39">
        <v>5000</v>
      </c>
      <c r="N35" s="39">
        <v>5000</v>
      </c>
      <c r="O35" s="39">
        <v>5000</v>
      </c>
      <c r="P35" s="39">
        <v>5000</v>
      </c>
      <c r="Q35" s="39">
        <v>5000</v>
      </c>
      <c r="R35" s="39">
        <v>5000</v>
      </c>
      <c r="S35" s="39">
        <v>33</v>
      </c>
      <c r="T35" s="39">
        <v>33</v>
      </c>
      <c r="U35" s="39">
        <v>33</v>
      </c>
      <c r="V35" s="39">
        <v>33</v>
      </c>
      <c r="W35" s="39">
        <v>33</v>
      </c>
      <c r="X35" s="39">
        <v>33</v>
      </c>
      <c r="Y35" s="39">
        <v>33</v>
      </c>
      <c r="Z35" s="39">
        <v>33</v>
      </c>
      <c r="AA35" s="39">
        <v>33</v>
      </c>
      <c r="AB35" s="39">
        <v>33</v>
      </c>
      <c r="AC35" s="39">
        <v>33</v>
      </c>
      <c r="AD35" s="39">
        <v>33</v>
      </c>
      <c r="AE35" s="39"/>
      <c r="AF35" s="39"/>
      <c r="AG35" s="39">
        <v>500</v>
      </c>
      <c r="AH35" s="39"/>
      <c r="AI35" s="39"/>
      <c r="AJ35" s="39"/>
      <c r="AK35" s="39"/>
      <c r="AL35" s="39"/>
      <c r="AM35" s="41"/>
      <c r="AN35" s="41"/>
      <c r="AO35" s="41"/>
      <c r="AP35" s="41"/>
      <c r="AQ35" s="39"/>
      <c r="AR35" s="39"/>
      <c r="AS35" s="39">
        <v>529</v>
      </c>
      <c r="AT35" s="39"/>
      <c r="AU35" s="39"/>
      <c r="AV35" s="39"/>
      <c r="AW35" s="39"/>
      <c r="AX35" s="39"/>
      <c r="AY35" s="41"/>
      <c r="AZ35" s="41"/>
      <c r="BA35" s="41"/>
      <c r="BB35" s="41"/>
    </row>
    <row r="36" spans="1:54">
      <c r="A36" s="42">
        <v>31</v>
      </c>
      <c r="B36" s="38" t="s">
        <v>52</v>
      </c>
      <c r="C36" s="38"/>
      <c r="D36" s="38"/>
      <c r="E36" s="38"/>
      <c r="F36" s="38"/>
      <c r="G36" s="39">
        <v>5000</v>
      </c>
      <c r="H36" s="39">
        <v>5000</v>
      </c>
      <c r="I36" s="39">
        <v>5000</v>
      </c>
      <c r="J36" s="39">
        <v>5000</v>
      </c>
      <c r="K36" s="39">
        <v>5000</v>
      </c>
      <c r="L36" s="39">
        <v>5000</v>
      </c>
      <c r="M36" s="39">
        <v>5000</v>
      </c>
      <c r="N36" s="39">
        <v>5000</v>
      </c>
      <c r="O36" s="39">
        <v>5000</v>
      </c>
      <c r="P36" s="39">
        <v>5000</v>
      </c>
      <c r="Q36" s="39">
        <v>5000</v>
      </c>
      <c r="R36" s="39">
        <v>5000</v>
      </c>
      <c r="S36" s="39">
        <v>33</v>
      </c>
      <c r="T36" s="39">
        <v>33</v>
      </c>
      <c r="U36" s="39">
        <v>33</v>
      </c>
      <c r="V36" s="39">
        <v>33</v>
      </c>
      <c r="W36" s="39">
        <v>33</v>
      </c>
      <c r="X36" s="39">
        <v>33</v>
      </c>
      <c r="Y36" s="39">
        <v>33</v>
      </c>
      <c r="Z36" s="39">
        <v>33</v>
      </c>
      <c r="AA36" s="39">
        <v>33</v>
      </c>
      <c r="AB36" s="39">
        <v>33</v>
      </c>
      <c r="AC36" s="39">
        <v>33</v>
      </c>
      <c r="AD36" s="39">
        <v>33</v>
      </c>
      <c r="AE36" s="39"/>
      <c r="AF36" s="39"/>
      <c r="AG36" s="39">
        <v>500</v>
      </c>
      <c r="AH36" s="39"/>
      <c r="AI36" s="39"/>
      <c r="AJ36" s="39"/>
      <c r="AK36" s="39"/>
      <c r="AL36" s="39"/>
      <c r="AM36" s="41"/>
      <c r="AN36" s="41"/>
      <c r="AO36" s="41"/>
      <c r="AP36" s="41"/>
      <c r="AQ36" s="39"/>
      <c r="AR36" s="39"/>
      <c r="AS36" s="39">
        <v>530</v>
      </c>
      <c r="AT36" s="39"/>
      <c r="AU36" s="39"/>
      <c r="AV36" s="39"/>
      <c r="AW36" s="39"/>
      <c r="AX36" s="39"/>
      <c r="AY36" s="41"/>
      <c r="AZ36" s="41"/>
      <c r="BA36" s="41"/>
      <c r="BB36" s="41"/>
    </row>
    <row r="37" spans="1:54">
      <c r="A37" s="42">
        <v>32</v>
      </c>
      <c r="B37" s="38" t="s">
        <v>52</v>
      </c>
      <c r="C37" s="38"/>
      <c r="D37" s="38"/>
      <c r="E37" s="38"/>
      <c r="F37" s="38"/>
      <c r="G37" s="39">
        <v>5000</v>
      </c>
      <c r="H37" s="39">
        <v>5000</v>
      </c>
      <c r="I37" s="39">
        <v>5000</v>
      </c>
      <c r="J37" s="39">
        <v>5000</v>
      </c>
      <c r="K37" s="39">
        <v>5000</v>
      </c>
      <c r="L37" s="39">
        <v>5000</v>
      </c>
      <c r="M37" s="39">
        <v>5000</v>
      </c>
      <c r="N37" s="39">
        <v>5000</v>
      </c>
      <c r="O37" s="39">
        <v>5000</v>
      </c>
      <c r="P37" s="39">
        <v>5000</v>
      </c>
      <c r="Q37" s="39">
        <v>5000</v>
      </c>
      <c r="R37" s="39">
        <v>5000</v>
      </c>
      <c r="S37" s="39">
        <v>33</v>
      </c>
      <c r="T37" s="39">
        <v>33</v>
      </c>
      <c r="U37" s="39">
        <v>33</v>
      </c>
      <c r="V37" s="39">
        <v>33</v>
      </c>
      <c r="W37" s="39">
        <v>33</v>
      </c>
      <c r="X37" s="39">
        <v>33</v>
      </c>
      <c r="Y37" s="39">
        <v>33</v>
      </c>
      <c r="Z37" s="39">
        <v>33</v>
      </c>
      <c r="AA37" s="39">
        <v>33</v>
      </c>
      <c r="AB37" s="39">
        <v>33</v>
      </c>
      <c r="AC37" s="39">
        <v>33</v>
      </c>
      <c r="AD37" s="39">
        <v>33</v>
      </c>
      <c r="AE37" s="39"/>
      <c r="AF37" s="39"/>
      <c r="AG37" s="39">
        <v>500</v>
      </c>
      <c r="AH37" s="39"/>
      <c r="AI37" s="39"/>
      <c r="AJ37" s="39"/>
      <c r="AK37" s="39"/>
      <c r="AL37" s="39"/>
      <c r="AM37" s="41"/>
      <c r="AN37" s="41"/>
      <c r="AO37" s="41"/>
      <c r="AP37" s="41"/>
      <c r="AQ37" s="39"/>
      <c r="AR37" s="39"/>
      <c r="AS37" s="39">
        <v>531</v>
      </c>
      <c r="AT37" s="39"/>
      <c r="AU37" s="39"/>
      <c r="AV37" s="39"/>
      <c r="AW37" s="39"/>
      <c r="AX37" s="39"/>
      <c r="AY37" s="41"/>
      <c r="AZ37" s="41"/>
      <c r="BA37" s="41"/>
      <c r="BB37" s="41"/>
    </row>
    <row r="38" spans="1:54">
      <c r="A38" s="42">
        <v>33</v>
      </c>
      <c r="B38" s="38" t="s">
        <v>52</v>
      </c>
      <c r="C38" s="38"/>
      <c r="D38" s="38"/>
      <c r="E38" s="38"/>
      <c r="F38" s="38"/>
      <c r="G38" s="39">
        <v>5000</v>
      </c>
      <c r="H38" s="39">
        <v>5000</v>
      </c>
      <c r="I38" s="39">
        <v>5000</v>
      </c>
      <c r="J38" s="39">
        <v>5000</v>
      </c>
      <c r="K38" s="39">
        <v>5000</v>
      </c>
      <c r="L38" s="39">
        <v>5000</v>
      </c>
      <c r="M38" s="39">
        <v>5000</v>
      </c>
      <c r="N38" s="39">
        <v>5000</v>
      </c>
      <c r="O38" s="39">
        <v>5000</v>
      </c>
      <c r="P38" s="39">
        <v>5000</v>
      </c>
      <c r="Q38" s="39">
        <v>5000</v>
      </c>
      <c r="R38" s="39">
        <v>5000</v>
      </c>
      <c r="S38" s="39">
        <v>33</v>
      </c>
      <c r="T38" s="39">
        <v>33</v>
      </c>
      <c r="U38" s="39">
        <v>33</v>
      </c>
      <c r="V38" s="39">
        <v>33</v>
      </c>
      <c r="W38" s="39">
        <v>33</v>
      </c>
      <c r="X38" s="39">
        <v>33</v>
      </c>
      <c r="Y38" s="39">
        <v>33</v>
      </c>
      <c r="Z38" s="39">
        <v>33</v>
      </c>
      <c r="AA38" s="39">
        <v>33</v>
      </c>
      <c r="AB38" s="39">
        <v>33</v>
      </c>
      <c r="AC38" s="39">
        <v>33</v>
      </c>
      <c r="AD38" s="39">
        <v>33</v>
      </c>
      <c r="AE38" s="39"/>
      <c r="AF38" s="39"/>
      <c r="AG38" s="39">
        <v>500</v>
      </c>
      <c r="AH38" s="39"/>
      <c r="AI38" s="39"/>
      <c r="AJ38" s="39"/>
      <c r="AK38" s="39"/>
      <c r="AL38" s="39"/>
      <c r="AM38" s="41"/>
      <c r="AN38" s="41"/>
      <c r="AO38" s="41"/>
      <c r="AP38" s="41"/>
      <c r="AQ38" s="39"/>
      <c r="AR38" s="39"/>
      <c r="AS38" s="39">
        <v>532</v>
      </c>
      <c r="AT38" s="39"/>
      <c r="AU38" s="39"/>
      <c r="AV38" s="39"/>
      <c r="AW38" s="39"/>
      <c r="AX38" s="39"/>
      <c r="AY38" s="41"/>
      <c r="AZ38" s="41"/>
      <c r="BA38" s="41"/>
      <c r="BB38" s="41"/>
    </row>
    <row r="39" spans="1:54">
      <c r="A39" s="42">
        <v>34</v>
      </c>
      <c r="B39" s="38" t="s">
        <v>52</v>
      </c>
      <c r="C39" s="38"/>
      <c r="D39" s="38"/>
      <c r="E39" s="38"/>
      <c r="F39" s="38"/>
      <c r="G39" s="39">
        <v>5000</v>
      </c>
      <c r="H39" s="39">
        <v>5000</v>
      </c>
      <c r="I39" s="39">
        <v>5000</v>
      </c>
      <c r="J39" s="39">
        <v>5000</v>
      </c>
      <c r="K39" s="39">
        <v>5000</v>
      </c>
      <c r="L39" s="39">
        <v>5000</v>
      </c>
      <c r="M39" s="39">
        <v>5000</v>
      </c>
      <c r="N39" s="39">
        <v>5000</v>
      </c>
      <c r="O39" s="39">
        <v>5000</v>
      </c>
      <c r="P39" s="39">
        <v>5000</v>
      </c>
      <c r="Q39" s="39">
        <v>5000</v>
      </c>
      <c r="R39" s="39">
        <v>5000</v>
      </c>
      <c r="S39" s="39">
        <v>33</v>
      </c>
      <c r="T39" s="39">
        <v>33</v>
      </c>
      <c r="U39" s="39">
        <v>33</v>
      </c>
      <c r="V39" s="39">
        <v>33</v>
      </c>
      <c r="W39" s="39">
        <v>33</v>
      </c>
      <c r="X39" s="39">
        <v>33</v>
      </c>
      <c r="Y39" s="39">
        <v>33</v>
      </c>
      <c r="Z39" s="39">
        <v>33</v>
      </c>
      <c r="AA39" s="39">
        <v>33</v>
      </c>
      <c r="AB39" s="39">
        <v>33</v>
      </c>
      <c r="AC39" s="39">
        <v>33</v>
      </c>
      <c r="AD39" s="39">
        <v>33</v>
      </c>
      <c r="AE39" s="39"/>
      <c r="AF39" s="39"/>
      <c r="AG39" s="39">
        <v>500</v>
      </c>
      <c r="AH39" s="39"/>
      <c r="AI39" s="39"/>
      <c r="AJ39" s="39"/>
      <c r="AK39" s="39"/>
      <c r="AL39" s="39"/>
      <c r="AM39" s="41"/>
      <c r="AN39" s="41"/>
      <c r="AO39" s="41"/>
      <c r="AP39" s="41"/>
      <c r="AQ39" s="39"/>
      <c r="AR39" s="39"/>
      <c r="AS39" s="39">
        <v>533</v>
      </c>
      <c r="AT39" s="39"/>
      <c r="AU39" s="39"/>
      <c r="AV39" s="39"/>
      <c r="AW39" s="39"/>
      <c r="AX39" s="39"/>
      <c r="AY39" s="41"/>
      <c r="AZ39" s="41"/>
      <c r="BA39" s="41"/>
      <c r="BB39" s="41"/>
    </row>
    <row r="40" spans="1:54">
      <c r="A40" s="42">
        <v>35</v>
      </c>
      <c r="B40" s="38" t="s">
        <v>52</v>
      </c>
      <c r="C40" s="38"/>
      <c r="D40" s="38"/>
      <c r="E40" s="38"/>
      <c r="F40" s="38"/>
      <c r="G40" s="39">
        <v>5000</v>
      </c>
      <c r="H40" s="39">
        <v>5000</v>
      </c>
      <c r="I40" s="39">
        <v>5000</v>
      </c>
      <c r="J40" s="39">
        <v>5000</v>
      </c>
      <c r="K40" s="39">
        <v>5000</v>
      </c>
      <c r="L40" s="39">
        <v>5000</v>
      </c>
      <c r="M40" s="39">
        <v>5000</v>
      </c>
      <c r="N40" s="39">
        <v>5000</v>
      </c>
      <c r="O40" s="39">
        <v>5000</v>
      </c>
      <c r="P40" s="39">
        <v>5000</v>
      </c>
      <c r="Q40" s="39">
        <v>5000</v>
      </c>
      <c r="R40" s="39">
        <v>5000</v>
      </c>
      <c r="S40" s="39">
        <v>33</v>
      </c>
      <c r="T40" s="39">
        <v>33</v>
      </c>
      <c r="U40" s="39">
        <v>33</v>
      </c>
      <c r="V40" s="39">
        <v>33</v>
      </c>
      <c r="W40" s="39">
        <v>33</v>
      </c>
      <c r="X40" s="39">
        <v>33</v>
      </c>
      <c r="Y40" s="39">
        <v>33</v>
      </c>
      <c r="Z40" s="39">
        <v>33</v>
      </c>
      <c r="AA40" s="39">
        <v>33</v>
      </c>
      <c r="AB40" s="39">
        <v>33</v>
      </c>
      <c r="AC40" s="39">
        <v>33</v>
      </c>
      <c r="AD40" s="39">
        <v>33</v>
      </c>
      <c r="AE40" s="39"/>
      <c r="AF40" s="39"/>
      <c r="AG40" s="39">
        <v>500</v>
      </c>
      <c r="AH40" s="39"/>
      <c r="AI40" s="39"/>
      <c r="AJ40" s="39"/>
      <c r="AK40" s="39"/>
      <c r="AL40" s="39"/>
      <c r="AM40" s="41"/>
      <c r="AN40" s="41"/>
      <c r="AO40" s="41"/>
      <c r="AP40" s="41"/>
      <c r="AQ40" s="39"/>
      <c r="AR40" s="39"/>
      <c r="AS40" s="39">
        <v>534</v>
      </c>
      <c r="AT40" s="39"/>
      <c r="AU40" s="39"/>
      <c r="AV40" s="39"/>
      <c r="AW40" s="39"/>
      <c r="AX40" s="39"/>
      <c r="AY40" s="41"/>
      <c r="AZ40" s="41"/>
      <c r="BA40" s="41"/>
      <c r="BB40" s="41"/>
    </row>
    <row r="41" spans="1:54">
      <c r="A41" s="42">
        <v>36</v>
      </c>
      <c r="B41" s="38" t="s">
        <v>52</v>
      </c>
      <c r="C41" s="38"/>
      <c r="D41" s="38"/>
      <c r="E41" s="38"/>
      <c r="F41" s="38"/>
      <c r="G41" s="39">
        <v>5000</v>
      </c>
      <c r="H41" s="39">
        <v>5000</v>
      </c>
      <c r="I41" s="39">
        <v>5000</v>
      </c>
      <c r="J41" s="39">
        <v>5000</v>
      </c>
      <c r="K41" s="39">
        <v>5000</v>
      </c>
      <c r="L41" s="39">
        <v>5000</v>
      </c>
      <c r="M41" s="39">
        <v>5000</v>
      </c>
      <c r="N41" s="39">
        <v>5000</v>
      </c>
      <c r="O41" s="39">
        <v>5000</v>
      </c>
      <c r="P41" s="39">
        <v>5000</v>
      </c>
      <c r="Q41" s="39">
        <v>5000</v>
      </c>
      <c r="R41" s="39">
        <v>5000</v>
      </c>
      <c r="S41" s="39">
        <v>33</v>
      </c>
      <c r="T41" s="39">
        <v>33</v>
      </c>
      <c r="U41" s="39">
        <v>33</v>
      </c>
      <c r="V41" s="39">
        <v>33</v>
      </c>
      <c r="W41" s="39">
        <v>33</v>
      </c>
      <c r="X41" s="39">
        <v>33</v>
      </c>
      <c r="Y41" s="39">
        <v>33</v>
      </c>
      <c r="Z41" s="39">
        <v>33</v>
      </c>
      <c r="AA41" s="39">
        <v>33</v>
      </c>
      <c r="AB41" s="39">
        <v>33</v>
      </c>
      <c r="AC41" s="39">
        <v>33</v>
      </c>
      <c r="AD41" s="39">
        <v>33</v>
      </c>
      <c r="AE41" s="39"/>
      <c r="AF41" s="39"/>
      <c r="AG41" s="39">
        <v>500</v>
      </c>
      <c r="AH41" s="39"/>
      <c r="AI41" s="39"/>
      <c r="AJ41" s="39"/>
      <c r="AK41" s="39"/>
      <c r="AL41" s="39"/>
      <c r="AM41" s="41"/>
      <c r="AN41" s="41"/>
      <c r="AO41" s="41"/>
      <c r="AP41" s="41"/>
      <c r="AQ41" s="39"/>
      <c r="AR41" s="39"/>
      <c r="AS41" s="39">
        <v>535</v>
      </c>
      <c r="AT41" s="39"/>
      <c r="AU41" s="39"/>
      <c r="AV41" s="39"/>
      <c r="AW41" s="39"/>
      <c r="AX41" s="39"/>
      <c r="AY41" s="41"/>
      <c r="AZ41" s="41"/>
      <c r="BA41" s="41"/>
      <c r="BB41" s="41"/>
    </row>
    <row r="42" spans="1:54">
      <c r="A42" s="42">
        <v>37</v>
      </c>
      <c r="B42" s="38" t="s">
        <v>52</v>
      </c>
      <c r="C42" s="38"/>
      <c r="D42" s="38"/>
      <c r="E42" s="38"/>
      <c r="F42" s="38"/>
      <c r="G42" s="39">
        <v>5000</v>
      </c>
      <c r="H42" s="39">
        <v>5000</v>
      </c>
      <c r="I42" s="39">
        <v>5000</v>
      </c>
      <c r="J42" s="39">
        <v>5000</v>
      </c>
      <c r="K42" s="39">
        <v>5000</v>
      </c>
      <c r="L42" s="39">
        <v>5000</v>
      </c>
      <c r="M42" s="39">
        <v>5000</v>
      </c>
      <c r="N42" s="39">
        <v>5000</v>
      </c>
      <c r="O42" s="39">
        <v>5000</v>
      </c>
      <c r="P42" s="39">
        <v>5000</v>
      </c>
      <c r="Q42" s="39">
        <v>5000</v>
      </c>
      <c r="R42" s="39">
        <v>5000</v>
      </c>
      <c r="S42" s="39">
        <v>33</v>
      </c>
      <c r="T42" s="39">
        <v>33</v>
      </c>
      <c r="U42" s="39">
        <v>33</v>
      </c>
      <c r="V42" s="39">
        <v>33</v>
      </c>
      <c r="W42" s="39">
        <v>33</v>
      </c>
      <c r="X42" s="39">
        <v>33</v>
      </c>
      <c r="Y42" s="39">
        <v>33</v>
      </c>
      <c r="Z42" s="39">
        <v>33</v>
      </c>
      <c r="AA42" s="39">
        <v>33</v>
      </c>
      <c r="AB42" s="39">
        <v>33</v>
      </c>
      <c r="AC42" s="39">
        <v>33</v>
      </c>
      <c r="AD42" s="39">
        <v>33</v>
      </c>
      <c r="AE42" s="39"/>
      <c r="AF42" s="39"/>
      <c r="AG42" s="39">
        <v>500</v>
      </c>
      <c r="AH42" s="39"/>
      <c r="AI42" s="39"/>
      <c r="AJ42" s="39"/>
      <c r="AK42" s="39"/>
      <c r="AL42" s="39"/>
      <c r="AM42" s="41"/>
      <c r="AN42" s="41"/>
      <c r="AO42" s="41"/>
      <c r="AP42" s="41"/>
      <c r="AQ42" s="39"/>
      <c r="AR42" s="39"/>
      <c r="AS42" s="39">
        <v>536</v>
      </c>
      <c r="AT42" s="39"/>
      <c r="AU42" s="39"/>
      <c r="AV42" s="39"/>
      <c r="AW42" s="39"/>
      <c r="AX42" s="39"/>
      <c r="AY42" s="41"/>
      <c r="AZ42" s="41"/>
      <c r="BA42" s="41"/>
      <c r="BB42" s="41"/>
    </row>
    <row r="43" spans="1:54">
      <c r="A43" s="42">
        <v>38</v>
      </c>
      <c r="B43" s="38" t="s">
        <v>52</v>
      </c>
      <c r="C43" s="38"/>
      <c r="D43" s="38"/>
      <c r="E43" s="38"/>
      <c r="F43" s="38"/>
      <c r="G43" s="39">
        <v>5000</v>
      </c>
      <c r="H43" s="39">
        <v>5000</v>
      </c>
      <c r="I43" s="39">
        <v>5000</v>
      </c>
      <c r="J43" s="39">
        <v>5000</v>
      </c>
      <c r="K43" s="39">
        <v>5000</v>
      </c>
      <c r="L43" s="39">
        <v>5000</v>
      </c>
      <c r="M43" s="39">
        <v>5000</v>
      </c>
      <c r="N43" s="39">
        <v>5000</v>
      </c>
      <c r="O43" s="39">
        <v>5000</v>
      </c>
      <c r="P43" s="39">
        <v>5000</v>
      </c>
      <c r="Q43" s="39">
        <v>5000</v>
      </c>
      <c r="R43" s="39">
        <v>5000</v>
      </c>
      <c r="S43" s="39">
        <v>33</v>
      </c>
      <c r="T43" s="39">
        <v>33</v>
      </c>
      <c r="U43" s="39">
        <v>33</v>
      </c>
      <c r="V43" s="39">
        <v>33</v>
      </c>
      <c r="W43" s="39">
        <v>33</v>
      </c>
      <c r="X43" s="39">
        <v>33</v>
      </c>
      <c r="Y43" s="39">
        <v>33</v>
      </c>
      <c r="Z43" s="39">
        <v>33</v>
      </c>
      <c r="AA43" s="39">
        <v>33</v>
      </c>
      <c r="AB43" s="39">
        <v>33</v>
      </c>
      <c r="AC43" s="39">
        <v>33</v>
      </c>
      <c r="AD43" s="39">
        <v>33</v>
      </c>
      <c r="AE43" s="39"/>
      <c r="AF43" s="39"/>
      <c r="AG43" s="39">
        <v>500</v>
      </c>
      <c r="AH43" s="39"/>
      <c r="AI43" s="39"/>
      <c r="AJ43" s="39"/>
      <c r="AK43" s="39"/>
      <c r="AL43" s="39"/>
      <c r="AM43" s="41"/>
      <c r="AN43" s="41"/>
      <c r="AO43" s="41"/>
      <c r="AP43" s="41"/>
      <c r="AQ43" s="39"/>
      <c r="AR43" s="39"/>
      <c r="AS43" s="39">
        <v>537</v>
      </c>
      <c r="AT43" s="39"/>
      <c r="AU43" s="39"/>
      <c r="AV43" s="39"/>
      <c r="AW43" s="39"/>
      <c r="AX43" s="39"/>
      <c r="AY43" s="41"/>
      <c r="AZ43" s="41"/>
      <c r="BA43" s="41"/>
      <c r="BB43" s="41"/>
    </row>
    <row r="44" spans="1:54">
      <c r="A44" s="42">
        <v>39</v>
      </c>
      <c r="B44" s="38" t="s">
        <v>52</v>
      </c>
      <c r="C44" s="38"/>
      <c r="D44" s="38"/>
      <c r="E44" s="38"/>
      <c r="F44" s="38"/>
      <c r="G44" s="39">
        <v>5000</v>
      </c>
      <c r="H44" s="39">
        <v>5000</v>
      </c>
      <c r="I44" s="39">
        <v>5000</v>
      </c>
      <c r="J44" s="39">
        <v>5000</v>
      </c>
      <c r="K44" s="39">
        <v>5000</v>
      </c>
      <c r="L44" s="39">
        <v>5000</v>
      </c>
      <c r="M44" s="39">
        <v>5000</v>
      </c>
      <c r="N44" s="39">
        <v>5000</v>
      </c>
      <c r="O44" s="39">
        <v>5000</v>
      </c>
      <c r="P44" s="39">
        <v>5000</v>
      </c>
      <c r="Q44" s="39">
        <v>5000</v>
      </c>
      <c r="R44" s="39">
        <v>5000</v>
      </c>
      <c r="S44" s="39">
        <v>33</v>
      </c>
      <c r="T44" s="39">
        <v>33</v>
      </c>
      <c r="U44" s="39">
        <v>33</v>
      </c>
      <c r="V44" s="39">
        <v>33</v>
      </c>
      <c r="W44" s="39">
        <v>33</v>
      </c>
      <c r="X44" s="39">
        <v>33</v>
      </c>
      <c r="Y44" s="39">
        <v>33</v>
      </c>
      <c r="Z44" s="39">
        <v>33</v>
      </c>
      <c r="AA44" s="39">
        <v>33</v>
      </c>
      <c r="AB44" s="39">
        <v>33</v>
      </c>
      <c r="AC44" s="39">
        <v>33</v>
      </c>
      <c r="AD44" s="39">
        <v>33</v>
      </c>
      <c r="AE44" s="39"/>
      <c r="AF44" s="39"/>
      <c r="AG44" s="39">
        <v>500</v>
      </c>
      <c r="AH44" s="39"/>
      <c r="AI44" s="39"/>
      <c r="AJ44" s="39"/>
      <c r="AK44" s="39"/>
      <c r="AL44" s="39"/>
      <c r="AM44" s="41"/>
      <c r="AN44" s="41"/>
      <c r="AO44" s="41"/>
      <c r="AP44" s="41"/>
      <c r="AQ44" s="39"/>
      <c r="AR44" s="39"/>
      <c r="AS44" s="39">
        <v>538</v>
      </c>
      <c r="AT44" s="39"/>
      <c r="AU44" s="39"/>
      <c r="AV44" s="39"/>
      <c r="AW44" s="39"/>
      <c r="AX44" s="39"/>
      <c r="AY44" s="41"/>
      <c r="AZ44" s="41"/>
      <c r="BA44" s="41"/>
      <c r="BB44" s="41"/>
    </row>
    <row r="45" spans="1:54">
      <c r="A45" s="42">
        <v>40</v>
      </c>
      <c r="B45" s="38" t="s">
        <v>52</v>
      </c>
      <c r="C45" s="38"/>
      <c r="D45" s="38"/>
      <c r="E45" s="38"/>
      <c r="F45" s="38"/>
      <c r="G45" s="39">
        <v>5000</v>
      </c>
      <c r="H45" s="39">
        <v>5000</v>
      </c>
      <c r="I45" s="39">
        <v>5000</v>
      </c>
      <c r="J45" s="39">
        <v>5000</v>
      </c>
      <c r="K45" s="39">
        <v>5000</v>
      </c>
      <c r="L45" s="39">
        <v>5000</v>
      </c>
      <c r="M45" s="39">
        <v>5000</v>
      </c>
      <c r="N45" s="39">
        <v>5000</v>
      </c>
      <c r="O45" s="39">
        <v>5000</v>
      </c>
      <c r="P45" s="39">
        <v>5000</v>
      </c>
      <c r="Q45" s="39">
        <v>5000</v>
      </c>
      <c r="R45" s="39">
        <v>5000</v>
      </c>
      <c r="S45" s="39">
        <v>33</v>
      </c>
      <c r="T45" s="39">
        <v>33</v>
      </c>
      <c r="U45" s="39">
        <v>33</v>
      </c>
      <c r="V45" s="39">
        <v>33</v>
      </c>
      <c r="W45" s="39">
        <v>33</v>
      </c>
      <c r="X45" s="39">
        <v>33</v>
      </c>
      <c r="Y45" s="39">
        <v>33</v>
      </c>
      <c r="Z45" s="39">
        <v>33</v>
      </c>
      <c r="AA45" s="39">
        <v>33</v>
      </c>
      <c r="AB45" s="39">
        <v>33</v>
      </c>
      <c r="AC45" s="39">
        <v>33</v>
      </c>
      <c r="AD45" s="39">
        <v>33</v>
      </c>
      <c r="AE45" s="39"/>
      <c r="AF45" s="39"/>
      <c r="AG45" s="39">
        <v>500</v>
      </c>
      <c r="AH45" s="39"/>
      <c r="AI45" s="39"/>
      <c r="AJ45" s="39"/>
      <c r="AK45" s="39"/>
      <c r="AL45" s="39"/>
      <c r="AM45" s="41"/>
      <c r="AN45" s="41"/>
      <c r="AO45" s="41"/>
      <c r="AP45" s="41"/>
      <c r="AQ45" s="39"/>
      <c r="AR45" s="39"/>
      <c r="AS45" s="39">
        <v>539</v>
      </c>
      <c r="AT45" s="39"/>
      <c r="AU45" s="39"/>
      <c r="AV45" s="39"/>
      <c r="AW45" s="39"/>
      <c r="AX45" s="39"/>
      <c r="AY45" s="41"/>
      <c r="AZ45" s="41"/>
      <c r="BA45" s="41"/>
      <c r="BB45" s="41"/>
    </row>
    <row r="46" spans="1:54">
      <c r="A46" s="42">
        <v>41</v>
      </c>
      <c r="B46" s="38" t="s">
        <v>52</v>
      </c>
      <c r="C46" s="38"/>
      <c r="D46" s="38"/>
      <c r="E46" s="38"/>
      <c r="F46" s="38"/>
      <c r="G46" s="39">
        <v>5000</v>
      </c>
      <c r="H46" s="39">
        <v>5000</v>
      </c>
      <c r="I46" s="39">
        <v>5000</v>
      </c>
      <c r="J46" s="39">
        <v>5000</v>
      </c>
      <c r="K46" s="39">
        <v>5000</v>
      </c>
      <c r="L46" s="39">
        <v>5000</v>
      </c>
      <c r="M46" s="39">
        <v>5000</v>
      </c>
      <c r="N46" s="39">
        <v>5000</v>
      </c>
      <c r="O46" s="39">
        <v>5000</v>
      </c>
      <c r="P46" s="39">
        <v>5000</v>
      </c>
      <c r="Q46" s="39">
        <v>5000</v>
      </c>
      <c r="R46" s="39">
        <v>5000</v>
      </c>
      <c r="S46" s="39">
        <v>33</v>
      </c>
      <c r="T46" s="39">
        <v>33</v>
      </c>
      <c r="U46" s="39">
        <v>33</v>
      </c>
      <c r="V46" s="39">
        <v>33</v>
      </c>
      <c r="W46" s="39">
        <v>33</v>
      </c>
      <c r="X46" s="39">
        <v>33</v>
      </c>
      <c r="Y46" s="39">
        <v>33</v>
      </c>
      <c r="Z46" s="39">
        <v>33</v>
      </c>
      <c r="AA46" s="39">
        <v>33</v>
      </c>
      <c r="AB46" s="39">
        <v>33</v>
      </c>
      <c r="AC46" s="39">
        <v>33</v>
      </c>
      <c r="AD46" s="39">
        <v>33</v>
      </c>
      <c r="AE46" s="39"/>
      <c r="AF46" s="39"/>
      <c r="AG46" s="39">
        <v>500</v>
      </c>
      <c r="AH46" s="39"/>
      <c r="AI46" s="39"/>
      <c r="AJ46" s="39"/>
      <c r="AK46" s="39"/>
      <c r="AL46" s="39"/>
      <c r="AM46" s="41"/>
      <c r="AN46" s="41"/>
      <c r="AO46" s="41"/>
      <c r="AP46" s="41"/>
      <c r="AQ46" s="39"/>
      <c r="AR46" s="39"/>
      <c r="AS46" s="39">
        <v>540</v>
      </c>
      <c r="AT46" s="39"/>
      <c r="AU46" s="39"/>
      <c r="AV46" s="39"/>
      <c r="AW46" s="39"/>
      <c r="AX46" s="39"/>
      <c r="AY46" s="41"/>
      <c r="AZ46" s="41"/>
      <c r="BA46" s="41"/>
      <c r="BB46" s="41"/>
    </row>
    <row r="47" spans="1:54">
      <c r="A47" s="42">
        <v>42</v>
      </c>
      <c r="B47" s="38" t="s">
        <v>52</v>
      </c>
      <c r="C47" s="38"/>
      <c r="D47" s="38"/>
      <c r="E47" s="38"/>
      <c r="F47" s="38"/>
      <c r="G47" s="39">
        <v>5000</v>
      </c>
      <c r="H47" s="39">
        <v>5000</v>
      </c>
      <c r="I47" s="39">
        <v>5000</v>
      </c>
      <c r="J47" s="39">
        <v>5000</v>
      </c>
      <c r="K47" s="39">
        <v>5000</v>
      </c>
      <c r="L47" s="39">
        <v>5000</v>
      </c>
      <c r="M47" s="39">
        <v>5000</v>
      </c>
      <c r="N47" s="39">
        <v>5000</v>
      </c>
      <c r="O47" s="39">
        <v>5000</v>
      </c>
      <c r="P47" s="39">
        <v>5000</v>
      </c>
      <c r="Q47" s="39">
        <v>5000</v>
      </c>
      <c r="R47" s="39">
        <v>5000</v>
      </c>
      <c r="S47" s="39">
        <v>33</v>
      </c>
      <c r="T47" s="39">
        <v>33</v>
      </c>
      <c r="U47" s="39">
        <v>33</v>
      </c>
      <c r="V47" s="39">
        <v>33</v>
      </c>
      <c r="W47" s="39">
        <v>33</v>
      </c>
      <c r="X47" s="39">
        <v>33</v>
      </c>
      <c r="Y47" s="39">
        <v>33</v>
      </c>
      <c r="Z47" s="39">
        <v>33</v>
      </c>
      <c r="AA47" s="39">
        <v>33</v>
      </c>
      <c r="AB47" s="39">
        <v>33</v>
      </c>
      <c r="AC47" s="39">
        <v>33</v>
      </c>
      <c r="AD47" s="39">
        <v>33</v>
      </c>
      <c r="AE47" s="39"/>
      <c r="AF47" s="39"/>
      <c r="AG47" s="39">
        <v>500</v>
      </c>
      <c r="AH47" s="39"/>
      <c r="AI47" s="39"/>
      <c r="AJ47" s="39"/>
      <c r="AK47" s="39"/>
      <c r="AL47" s="39"/>
      <c r="AM47" s="41"/>
      <c r="AN47" s="41"/>
      <c r="AO47" s="41"/>
      <c r="AP47" s="41"/>
      <c r="AQ47" s="39"/>
      <c r="AR47" s="39"/>
      <c r="AS47" s="39">
        <v>541</v>
      </c>
      <c r="AT47" s="39"/>
      <c r="AU47" s="39"/>
      <c r="AV47" s="39"/>
      <c r="AW47" s="39"/>
      <c r="AX47" s="39"/>
      <c r="AY47" s="41"/>
      <c r="AZ47" s="41"/>
      <c r="BA47" s="41"/>
      <c r="BB47" s="41"/>
    </row>
    <row r="48" spans="1:54">
      <c r="A48" s="42">
        <v>43</v>
      </c>
      <c r="B48" s="38" t="s">
        <v>52</v>
      </c>
      <c r="C48" s="38"/>
      <c r="D48" s="38"/>
      <c r="E48" s="38"/>
      <c r="F48" s="38"/>
      <c r="G48" s="39">
        <v>5000</v>
      </c>
      <c r="H48" s="39">
        <v>5000</v>
      </c>
      <c r="I48" s="39">
        <v>5000</v>
      </c>
      <c r="J48" s="39">
        <v>5000</v>
      </c>
      <c r="K48" s="39">
        <v>5000</v>
      </c>
      <c r="L48" s="39">
        <v>5000</v>
      </c>
      <c r="M48" s="39">
        <v>5000</v>
      </c>
      <c r="N48" s="39">
        <v>5000</v>
      </c>
      <c r="O48" s="39">
        <v>5000</v>
      </c>
      <c r="P48" s="39">
        <v>5000</v>
      </c>
      <c r="Q48" s="39">
        <v>5000</v>
      </c>
      <c r="R48" s="39">
        <v>5000</v>
      </c>
      <c r="S48" s="39">
        <v>33</v>
      </c>
      <c r="T48" s="39">
        <v>33</v>
      </c>
      <c r="U48" s="39">
        <v>33</v>
      </c>
      <c r="V48" s="39">
        <v>33</v>
      </c>
      <c r="W48" s="39">
        <v>33</v>
      </c>
      <c r="X48" s="39">
        <v>33</v>
      </c>
      <c r="Y48" s="39">
        <v>33</v>
      </c>
      <c r="Z48" s="39">
        <v>33</v>
      </c>
      <c r="AA48" s="39">
        <v>33</v>
      </c>
      <c r="AB48" s="39">
        <v>33</v>
      </c>
      <c r="AC48" s="39">
        <v>33</v>
      </c>
      <c r="AD48" s="39">
        <v>33</v>
      </c>
      <c r="AE48" s="39"/>
      <c r="AF48" s="39"/>
      <c r="AG48" s="39">
        <v>500</v>
      </c>
      <c r="AH48" s="39"/>
      <c r="AI48" s="39"/>
      <c r="AJ48" s="39"/>
      <c r="AK48" s="39"/>
      <c r="AL48" s="39"/>
      <c r="AM48" s="41"/>
      <c r="AN48" s="41"/>
      <c r="AO48" s="41"/>
      <c r="AP48" s="41"/>
      <c r="AQ48" s="39"/>
      <c r="AR48" s="39"/>
      <c r="AS48" s="39">
        <v>542</v>
      </c>
      <c r="AT48" s="39"/>
      <c r="AU48" s="39"/>
      <c r="AV48" s="39"/>
      <c r="AW48" s="39"/>
      <c r="AX48" s="39"/>
      <c r="AY48" s="41"/>
      <c r="AZ48" s="41"/>
      <c r="BA48" s="41"/>
      <c r="BB48" s="41"/>
    </row>
    <row r="49" spans="1:54">
      <c r="A49" s="42">
        <v>44</v>
      </c>
      <c r="B49" s="38" t="s">
        <v>52</v>
      </c>
      <c r="C49" s="38"/>
      <c r="D49" s="38"/>
      <c r="E49" s="38"/>
      <c r="F49" s="38"/>
      <c r="G49" s="39">
        <v>5000</v>
      </c>
      <c r="H49" s="39">
        <v>5000</v>
      </c>
      <c r="I49" s="39">
        <v>5000</v>
      </c>
      <c r="J49" s="39">
        <v>5000</v>
      </c>
      <c r="K49" s="39">
        <v>5000</v>
      </c>
      <c r="L49" s="39">
        <v>5000</v>
      </c>
      <c r="M49" s="39">
        <v>5000</v>
      </c>
      <c r="N49" s="39">
        <v>5000</v>
      </c>
      <c r="O49" s="39">
        <v>5000</v>
      </c>
      <c r="P49" s="39">
        <v>5000</v>
      </c>
      <c r="Q49" s="39">
        <v>5000</v>
      </c>
      <c r="R49" s="39">
        <v>5000</v>
      </c>
      <c r="S49" s="39">
        <v>33</v>
      </c>
      <c r="T49" s="39">
        <v>33</v>
      </c>
      <c r="U49" s="39">
        <v>33</v>
      </c>
      <c r="V49" s="39">
        <v>33</v>
      </c>
      <c r="W49" s="39">
        <v>33</v>
      </c>
      <c r="X49" s="39">
        <v>33</v>
      </c>
      <c r="Y49" s="39">
        <v>33</v>
      </c>
      <c r="Z49" s="39">
        <v>33</v>
      </c>
      <c r="AA49" s="39">
        <v>33</v>
      </c>
      <c r="AB49" s="39">
        <v>33</v>
      </c>
      <c r="AC49" s="39">
        <v>33</v>
      </c>
      <c r="AD49" s="39">
        <v>33</v>
      </c>
      <c r="AE49" s="39"/>
      <c r="AF49" s="39"/>
      <c r="AG49" s="39">
        <v>500</v>
      </c>
      <c r="AH49" s="39"/>
      <c r="AI49" s="39"/>
      <c r="AJ49" s="39"/>
      <c r="AK49" s="39"/>
      <c r="AL49" s="39"/>
      <c r="AM49" s="41"/>
      <c r="AN49" s="41"/>
      <c r="AO49" s="41"/>
      <c r="AP49" s="41"/>
      <c r="AQ49" s="39"/>
      <c r="AR49" s="39"/>
      <c r="AS49" s="39">
        <v>543</v>
      </c>
      <c r="AT49" s="39"/>
      <c r="AU49" s="39"/>
      <c r="AV49" s="39"/>
      <c r="AW49" s="39"/>
      <c r="AX49" s="39"/>
      <c r="AY49" s="41"/>
      <c r="AZ49" s="41"/>
      <c r="BA49" s="41"/>
      <c r="BB49" s="41"/>
    </row>
    <row r="50" spans="1:54">
      <c r="A50" s="42">
        <v>45</v>
      </c>
      <c r="B50" s="38" t="s">
        <v>52</v>
      </c>
      <c r="C50" s="38"/>
      <c r="D50" s="38"/>
      <c r="E50" s="38"/>
      <c r="F50" s="38"/>
      <c r="G50" s="39">
        <v>5000</v>
      </c>
      <c r="H50" s="39">
        <v>5000</v>
      </c>
      <c r="I50" s="39">
        <v>5000</v>
      </c>
      <c r="J50" s="39">
        <v>5000</v>
      </c>
      <c r="K50" s="39">
        <v>5000</v>
      </c>
      <c r="L50" s="39">
        <v>5000</v>
      </c>
      <c r="M50" s="39">
        <v>5000</v>
      </c>
      <c r="N50" s="39">
        <v>5000</v>
      </c>
      <c r="O50" s="39">
        <v>5000</v>
      </c>
      <c r="P50" s="39">
        <v>5000</v>
      </c>
      <c r="Q50" s="39">
        <v>5000</v>
      </c>
      <c r="R50" s="39">
        <v>5000</v>
      </c>
      <c r="S50" s="39">
        <v>33</v>
      </c>
      <c r="T50" s="39">
        <v>33</v>
      </c>
      <c r="U50" s="39">
        <v>33</v>
      </c>
      <c r="V50" s="39">
        <v>33</v>
      </c>
      <c r="W50" s="39">
        <v>33</v>
      </c>
      <c r="X50" s="39">
        <v>33</v>
      </c>
      <c r="Y50" s="39">
        <v>33</v>
      </c>
      <c r="Z50" s="39">
        <v>33</v>
      </c>
      <c r="AA50" s="39">
        <v>33</v>
      </c>
      <c r="AB50" s="39">
        <v>33</v>
      </c>
      <c r="AC50" s="39">
        <v>33</v>
      </c>
      <c r="AD50" s="39">
        <v>33</v>
      </c>
      <c r="AE50" s="39"/>
      <c r="AF50" s="39"/>
      <c r="AG50" s="39">
        <v>500</v>
      </c>
      <c r="AH50" s="39"/>
      <c r="AI50" s="39"/>
      <c r="AJ50" s="39"/>
      <c r="AK50" s="39"/>
      <c r="AL50" s="39"/>
      <c r="AM50" s="41"/>
      <c r="AN50" s="41"/>
      <c r="AO50" s="41"/>
      <c r="AP50" s="41"/>
      <c r="AQ50" s="39"/>
      <c r="AR50" s="39"/>
      <c r="AS50" s="39">
        <v>544</v>
      </c>
      <c r="AT50" s="39"/>
      <c r="AU50" s="39"/>
      <c r="AV50" s="39"/>
      <c r="AW50" s="39"/>
      <c r="AX50" s="39"/>
      <c r="AY50" s="41"/>
      <c r="AZ50" s="41"/>
      <c r="BA50" s="41"/>
      <c r="BB50" s="41"/>
    </row>
    <row r="51" spans="1:54">
      <c r="A51" s="42">
        <v>46</v>
      </c>
      <c r="B51" s="38" t="s">
        <v>52</v>
      </c>
      <c r="C51" s="38"/>
      <c r="D51" s="38"/>
      <c r="E51" s="38"/>
      <c r="F51" s="38"/>
      <c r="G51" s="39">
        <v>5000</v>
      </c>
      <c r="H51" s="39">
        <v>5000</v>
      </c>
      <c r="I51" s="39">
        <v>5000</v>
      </c>
      <c r="J51" s="39">
        <v>5000</v>
      </c>
      <c r="K51" s="39">
        <v>5000</v>
      </c>
      <c r="L51" s="39">
        <v>5000</v>
      </c>
      <c r="M51" s="39">
        <v>5000</v>
      </c>
      <c r="N51" s="39">
        <v>5000</v>
      </c>
      <c r="O51" s="39">
        <v>5000</v>
      </c>
      <c r="P51" s="39">
        <v>5000</v>
      </c>
      <c r="Q51" s="39">
        <v>5000</v>
      </c>
      <c r="R51" s="39">
        <v>5000</v>
      </c>
      <c r="S51" s="39">
        <v>33</v>
      </c>
      <c r="T51" s="39">
        <v>33</v>
      </c>
      <c r="U51" s="39">
        <v>33</v>
      </c>
      <c r="V51" s="39">
        <v>33</v>
      </c>
      <c r="W51" s="39">
        <v>33</v>
      </c>
      <c r="X51" s="39">
        <v>33</v>
      </c>
      <c r="Y51" s="39">
        <v>33</v>
      </c>
      <c r="Z51" s="39">
        <v>33</v>
      </c>
      <c r="AA51" s="39">
        <v>33</v>
      </c>
      <c r="AB51" s="39">
        <v>33</v>
      </c>
      <c r="AC51" s="39">
        <v>33</v>
      </c>
      <c r="AD51" s="39">
        <v>33</v>
      </c>
      <c r="AE51" s="39"/>
      <c r="AF51" s="39"/>
      <c r="AG51" s="39">
        <v>500</v>
      </c>
      <c r="AH51" s="39"/>
      <c r="AI51" s="39"/>
      <c r="AJ51" s="39"/>
      <c r="AK51" s="39"/>
      <c r="AL51" s="39"/>
      <c r="AM51" s="41"/>
      <c r="AN51" s="41"/>
      <c r="AO51" s="41"/>
      <c r="AP51" s="41"/>
      <c r="AQ51" s="39"/>
      <c r="AR51" s="39"/>
      <c r="AS51" s="39">
        <v>545</v>
      </c>
      <c r="AT51" s="39"/>
      <c r="AU51" s="39"/>
      <c r="AV51" s="39"/>
      <c r="AW51" s="39"/>
      <c r="AX51" s="39"/>
      <c r="AY51" s="41"/>
      <c r="AZ51" s="41"/>
      <c r="BA51" s="41"/>
      <c r="BB51" s="41"/>
    </row>
    <row r="52" spans="1:54">
      <c r="A52" s="42">
        <v>47</v>
      </c>
      <c r="B52" s="38" t="s">
        <v>52</v>
      </c>
      <c r="C52" s="38"/>
      <c r="D52" s="38"/>
      <c r="E52" s="38"/>
      <c r="F52" s="38"/>
      <c r="G52" s="39">
        <v>5000</v>
      </c>
      <c r="H52" s="39">
        <v>5000</v>
      </c>
      <c r="I52" s="39">
        <v>5000</v>
      </c>
      <c r="J52" s="39">
        <v>5000</v>
      </c>
      <c r="K52" s="39">
        <v>5000</v>
      </c>
      <c r="L52" s="39">
        <v>5000</v>
      </c>
      <c r="M52" s="39">
        <v>5000</v>
      </c>
      <c r="N52" s="39">
        <v>5000</v>
      </c>
      <c r="O52" s="39">
        <v>5000</v>
      </c>
      <c r="P52" s="39">
        <v>5000</v>
      </c>
      <c r="Q52" s="39">
        <v>5000</v>
      </c>
      <c r="R52" s="39">
        <v>5000</v>
      </c>
      <c r="S52" s="39">
        <v>33</v>
      </c>
      <c r="T52" s="39">
        <v>33</v>
      </c>
      <c r="U52" s="39">
        <v>33</v>
      </c>
      <c r="V52" s="39">
        <v>33</v>
      </c>
      <c r="W52" s="39">
        <v>33</v>
      </c>
      <c r="X52" s="39">
        <v>33</v>
      </c>
      <c r="Y52" s="39">
        <v>33</v>
      </c>
      <c r="Z52" s="39">
        <v>33</v>
      </c>
      <c r="AA52" s="39">
        <v>33</v>
      </c>
      <c r="AB52" s="39">
        <v>33</v>
      </c>
      <c r="AC52" s="39">
        <v>33</v>
      </c>
      <c r="AD52" s="39">
        <v>33</v>
      </c>
      <c r="AE52" s="39"/>
      <c r="AF52" s="39"/>
      <c r="AG52" s="39">
        <v>500</v>
      </c>
      <c r="AH52" s="39"/>
      <c r="AI52" s="39"/>
      <c r="AJ52" s="39"/>
      <c r="AK52" s="39"/>
      <c r="AL52" s="39"/>
      <c r="AM52" s="41"/>
      <c r="AN52" s="41"/>
      <c r="AO52" s="41"/>
      <c r="AP52" s="41"/>
      <c r="AQ52" s="39"/>
      <c r="AR52" s="39"/>
      <c r="AS52" s="39">
        <v>546</v>
      </c>
      <c r="AT52" s="39"/>
      <c r="AU52" s="39"/>
      <c r="AV52" s="39"/>
      <c r="AW52" s="39"/>
      <c r="AX52" s="39"/>
      <c r="AY52" s="41"/>
      <c r="AZ52" s="41"/>
      <c r="BA52" s="41"/>
      <c r="BB52" s="41"/>
    </row>
    <row r="53" spans="1:54">
      <c r="A53" s="42">
        <v>48</v>
      </c>
      <c r="B53" s="38" t="s">
        <v>52</v>
      </c>
      <c r="C53" s="38"/>
      <c r="D53" s="38"/>
      <c r="E53" s="38"/>
      <c r="F53" s="38"/>
      <c r="G53" s="39">
        <v>5000</v>
      </c>
      <c r="H53" s="39">
        <v>5000</v>
      </c>
      <c r="I53" s="39">
        <v>5000</v>
      </c>
      <c r="J53" s="39">
        <v>5000</v>
      </c>
      <c r="K53" s="39">
        <v>5000</v>
      </c>
      <c r="L53" s="39">
        <v>5000</v>
      </c>
      <c r="M53" s="39">
        <v>5000</v>
      </c>
      <c r="N53" s="39">
        <v>5000</v>
      </c>
      <c r="O53" s="39">
        <v>5000</v>
      </c>
      <c r="P53" s="39">
        <v>5000</v>
      </c>
      <c r="Q53" s="39">
        <v>5000</v>
      </c>
      <c r="R53" s="39">
        <v>5000</v>
      </c>
      <c r="S53" s="39">
        <v>33</v>
      </c>
      <c r="T53" s="39">
        <v>33</v>
      </c>
      <c r="U53" s="39">
        <v>33</v>
      </c>
      <c r="V53" s="39">
        <v>33</v>
      </c>
      <c r="W53" s="39">
        <v>33</v>
      </c>
      <c r="X53" s="39">
        <v>33</v>
      </c>
      <c r="Y53" s="39">
        <v>33</v>
      </c>
      <c r="Z53" s="39">
        <v>33</v>
      </c>
      <c r="AA53" s="39">
        <v>33</v>
      </c>
      <c r="AB53" s="39">
        <v>33</v>
      </c>
      <c r="AC53" s="39">
        <v>33</v>
      </c>
      <c r="AD53" s="39">
        <v>33</v>
      </c>
      <c r="AE53" s="39"/>
      <c r="AF53" s="39"/>
      <c r="AG53" s="39">
        <v>500</v>
      </c>
      <c r="AH53" s="39"/>
      <c r="AI53" s="39"/>
      <c r="AJ53" s="39"/>
      <c r="AK53" s="39"/>
      <c r="AL53" s="39"/>
      <c r="AM53" s="41"/>
      <c r="AN53" s="41"/>
      <c r="AO53" s="41"/>
      <c r="AP53" s="41"/>
      <c r="AQ53" s="39"/>
      <c r="AR53" s="39"/>
      <c r="AS53" s="39">
        <v>547</v>
      </c>
      <c r="AT53" s="39"/>
      <c r="AU53" s="39"/>
      <c r="AV53" s="39"/>
      <c r="AW53" s="39"/>
      <c r="AX53" s="39"/>
      <c r="AY53" s="41"/>
      <c r="AZ53" s="41"/>
      <c r="BA53" s="41"/>
      <c r="BB53" s="41"/>
    </row>
    <row r="54" spans="1:54">
      <c r="A54" s="42">
        <v>49</v>
      </c>
      <c r="B54" s="38" t="s">
        <v>52</v>
      </c>
      <c r="C54" s="38"/>
      <c r="D54" s="38"/>
      <c r="E54" s="38"/>
      <c r="F54" s="38"/>
      <c r="G54" s="39">
        <v>5000</v>
      </c>
      <c r="H54" s="39">
        <v>5000</v>
      </c>
      <c r="I54" s="39">
        <v>5000</v>
      </c>
      <c r="J54" s="39">
        <v>5000</v>
      </c>
      <c r="K54" s="39">
        <v>5000</v>
      </c>
      <c r="L54" s="39">
        <v>5000</v>
      </c>
      <c r="M54" s="39">
        <v>5000</v>
      </c>
      <c r="N54" s="39">
        <v>5000</v>
      </c>
      <c r="O54" s="39">
        <v>5000</v>
      </c>
      <c r="P54" s="39">
        <v>5000</v>
      </c>
      <c r="Q54" s="39">
        <v>5000</v>
      </c>
      <c r="R54" s="39">
        <v>5000</v>
      </c>
      <c r="S54" s="39">
        <v>33</v>
      </c>
      <c r="T54" s="39">
        <v>33</v>
      </c>
      <c r="U54" s="39">
        <v>33</v>
      </c>
      <c r="V54" s="39">
        <v>33</v>
      </c>
      <c r="W54" s="39">
        <v>33</v>
      </c>
      <c r="X54" s="39">
        <v>33</v>
      </c>
      <c r="Y54" s="39">
        <v>33</v>
      </c>
      <c r="Z54" s="39">
        <v>33</v>
      </c>
      <c r="AA54" s="39">
        <v>33</v>
      </c>
      <c r="AB54" s="39">
        <v>33</v>
      </c>
      <c r="AC54" s="39">
        <v>33</v>
      </c>
      <c r="AD54" s="39">
        <v>33</v>
      </c>
      <c r="AE54" s="39"/>
      <c r="AF54" s="39"/>
      <c r="AG54" s="39">
        <v>500</v>
      </c>
      <c r="AH54" s="39"/>
      <c r="AI54" s="39"/>
      <c r="AJ54" s="39"/>
      <c r="AK54" s="39"/>
      <c r="AL54" s="39"/>
      <c r="AM54" s="41"/>
      <c r="AN54" s="41"/>
      <c r="AO54" s="41"/>
      <c r="AP54" s="41"/>
      <c r="AQ54" s="39"/>
      <c r="AR54" s="39"/>
      <c r="AS54" s="39">
        <v>548</v>
      </c>
      <c r="AT54" s="39"/>
      <c r="AU54" s="39"/>
      <c r="AV54" s="39"/>
      <c r="AW54" s="39"/>
      <c r="AX54" s="39"/>
      <c r="AY54" s="41"/>
      <c r="AZ54" s="41"/>
      <c r="BA54" s="41"/>
      <c r="BB54" s="41"/>
    </row>
    <row r="55" spans="1:54">
      <c r="A55" s="42">
        <v>50</v>
      </c>
      <c r="B55" s="38" t="s">
        <v>52</v>
      </c>
      <c r="C55" s="38"/>
      <c r="D55" s="38"/>
      <c r="E55" s="38"/>
      <c r="F55" s="38">
        <v>0</v>
      </c>
      <c r="G55" s="39">
        <v>5000</v>
      </c>
      <c r="H55" s="39">
        <v>5000</v>
      </c>
      <c r="I55" s="39">
        <v>5000</v>
      </c>
      <c r="J55" s="39">
        <v>5000</v>
      </c>
      <c r="K55" s="39">
        <v>5000</v>
      </c>
      <c r="L55" s="39">
        <v>5000</v>
      </c>
      <c r="M55" s="39">
        <v>5000</v>
      </c>
      <c r="N55" s="39">
        <v>5000</v>
      </c>
      <c r="O55" s="39">
        <v>5000</v>
      </c>
      <c r="P55" s="39">
        <v>5000</v>
      </c>
      <c r="Q55" s="39">
        <v>5000</v>
      </c>
      <c r="R55" s="39">
        <v>5000</v>
      </c>
      <c r="S55" s="39">
        <v>33</v>
      </c>
      <c r="T55" s="39">
        <v>33</v>
      </c>
      <c r="U55" s="39">
        <v>33</v>
      </c>
      <c r="V55" s="39">
        <v>33</v>
      </c>
      <c r="W55" s="39">
        <v>33</v>
      </c>
      <c r="X55" s="39">
        <v>33</v>
      </c>
      <c r="Y55" s="39">
        <v>33</v>
      </c>
      <c r="Z55" s="39">
        <v>33</v>
      </c>
      <c r="AA55" s="39">
        <v>33</v>
      </c>
      <c r="AB55" s="39">
        <v>33</v>
      </c>
      <c r="AC55" s="39">
        <v>33</v>
      </c>
      <c r="AD55" s="39">
        <v>33</v>
      </c>
      <c r="AE55" s="39"/>
      <c r="AF55" s="39"/>
      <c r="AG55" s="39">
        <v>500</v>
      </c>
      <c r="AH55" s="39"/>
      <c r="AI55" s="39"/>
      <c r="AJ55" s="39"/>
      <c r="AK55" s="39"/>
      <c r="AL55" s="39"/>
      <c r="AM55" s="41"/>
      <c r="AN55" s="41"/>
      <c r="AO55" s="41"/>
      <c r="AP55" s="41"/>
      <c r="AQ55" s="39"/>
      <c r="AR55" s="39"/>
      <c r="AS55" s="39">
        <v>549</v>
      </c>
      <c r="AT55" s="39"/>
      <c r="AU55" s="39"/>
      <c r="AV55" s="39"/>
      <c r="AW55" s="39"/>
      <c r="AX55" s="39"/>
      <c r="AY55" s="41"/>
      <c r="AZ55" s="41"/>
      <c r="BA55" s="41"/>
      <c r="BB55" s="41"/>
    </row>
    <row r="56" spans="1:54">
      <c r="A56" s="42">
        <v>51</v>
      </c>
      <c r="B56" s="38" t="s">
        <v>52</v>
      </c>
      <c r="C56" s="38"/>
      <c r="D56" s="38"/>
      <c r="E56" s="38"/>
      <c r="F56" s="38"/>
      <c r="G56" s="39">
        <v>5000</v>
      </c>
      <c r="H56" s="39">
        <v>5000</v>
      </c>
      <c r="I56" s="39">
        <v>5000</v>
      </c>
      <c r="J56" s="39">
        <v>5000</v>
      </c>
      <c r="K56" s="39">
        <v>5000</v>
      </c>
      <c r="L56" s="39">
        <v>5000</v>
      </c>
      <c r="M56" s="39">
        <v>5000</v>
      </c>
      <c r="N56" s="39">
        <v>5000</v>
      </c>
      <c r="O56" s="39">
        <v>5000</v>
      </c>
      <c r="P56" s="39">
        <v>5000</v>
      </c>
      <c r="Q56" s="39">
        <v>5000</v>
      </c>
      <c r="R56" s="39">
        <v>5000</v>
      </c>
      <c r="S56" s="39">
        <v>33</v>
      </c>
      <c r="T56" s="39">
        <v>33</v>
      </c>
      <c r="U56" s="39">
        <v>33</v>
      </c>
      <c r="V56" s="39">
        <v>33</v>
      </c>
      <c r="W56" s="39">
        <v>33</v>
      </c>
      <c r="X56" s="39">
        <v>33</v>
      </c>
      <c r="Y56" s="39">
        <v>33</v>
      </c>
      <c r="Z56" s="39">
        <v>33</v>
      </c>
      <c r="AA56" s="39">
        <v>33</v>
      </c>
      <c r="AB56" s="39">
        <v>33</v>
      </c>
      <c r="AC56" s="39">
        <v>33</v>
      </c>
      <c r="AD56" s="39">
        <v>33</v>
      </c>
      <c r="AE56" s="39"/>
      <c r="AF56" s="39"/>
      <c r="AG56" s="39">
        <v>500</v>
      </c>
      <c r="AH56" s="39"/>
      <c r="AI56" s="39"/>
      <c r="AJ56" s="39"/>
      <c r="AK56" s="39"/>
      <c r="AL56" s="39"/>
      <c r="AM56" s="41"/>
      <c r="AN56" s="41"/>
      <c r="AO56" s="41"/>
      <c r="AP56" s="41"/>
      <c r="AQ56" s="39"/>
      <c r="AR56" s="39"/>
      <c r="AS56" s="39">
        <v>550</v>
      </c>
      <c r="AT56" s="39"/>
      <c r="AU56" s="39"/>
      <c r="AV56" s="39"/>
      <c r="AW56" s="39"/>
      <c r="AX56" s="39"/>
      <c r="AY56" s="41"/>
      <c r="AZ56" s="41"/>
      <c r="BA56" s="41"/>
      <c r="BB56" s="41"/>
    </row>
    <row r="57" spans="1:54">
      <c r="A57" s="42">
        <v>52</v>
      </c>
      <c r="B57" s="38" t="s">
        <v>52</v>
      </c>
      <c r="C57" s="38"/>
      <c r="D57" s="38"/>
      <c r="E57" s="38"/>
      <c r="F57" s="38"/>
      <c r="G57" s="39">
        <v>5000</v>
      </c>
      <c r="H57" s="39">
        <v>5000</v>
      </c>
      <c r="I57" s="39">
        <v>5000</v>
      </c>
      <c r="J57" s="39">
        <v>5000</v>
      </c>
      <c r="K57" s="39">
        <v>5000</v>
      </c>
      <c r="L57" s="39">
        <v>5000</v>
      </c>
      <c r="M57" s="39">
        <v>5000</v>
      </c>
      <c r="N57" s="39">
        <v>5000</v>
      </c>
      <c r="O57" s="39">
        <v>5000</v>
      </c>
      <c r="P57" s="39">
        <v>5000</v>
      </c>
      <c r="Q57" s="39">
        <v>5000</v>
      </c>
      <c r="R57" s="39">
        <v>5000</v>
      </c>
      <c r="S57" s="39">
        <v>33</v>
      </c>
      <c r="T57" s="39">
        <v>33</v>
      </c>
      <c r="U57" s="39">
        <v>33</v>
      </c>
      <c r="V57" s="39">
        <v>33</v>
      </c>
      <c r="W57" s="39">
        <v>33</v>
      </c>
      <c r="X57" s="39">
        <v>33</v>
      </c>
      <c r="Y57" s="39">
        <v>33</v>
      </c>
      <c r="Z57" s="39">
        <v>33</v>
      </c>
      <c r="AA57" s="39">
        <v>33</v>
      </c>
      <c r="AB57" s="39">
        <v>33</v>
      </c>
      <c r="AC57" s="39">
        <v>33</v>
      </c>
      <c r="AD57" s="39">
        <v>33</v>
      </c>
      <c r="AE57" s="39"/>
      <c r="AF57" s="39"/>
      <c r="AG57" s="39">
        <v>500</v>
      </c>
      <c r="AH57" s="39"/>
      <c r="AI57" s="39"/>
      <c r="AJ57" s="39"/>
      <c r="AK57" s="39"/>
      <c r="AL57" s="39"/>
      <c r="AM57" s="41"/>
      <c r="AN57" s="41"/>
      <c r="AO57" s="41"/>
      <c r="AP57" s="41"/>
      <c r="AQ57" s="39"/>
      <c r="AR57" s="39"/>
      <c r="AS57" s="39">
        <v>551</v>
      </c>
      <c r="AT57" s="39"/>
      <c r="AU57" s="39"/>
      <c r="AV57" s="39"/>
      <c r="AW57" s="39"/>
      <c r="AX57" s="39"/>
      <c r="AY57" s="41"/>
      <c r="AZ57" s="41"/>
      <c r="BA57" s="41"/>
      <c r="BB57" s="41"/>
    </row>
    <row r="58" spans="1:54">
      <c r="A58" s="42">
        <v>53</v>
      </c>
      <c r="B58" s="38" t="s">
        <v>52</v>
      </c>
      <c r="C58" s="38"/>
      <c r="D58" s="38"/>
      <c r="E58" s="38"/>
      <c r="F58" s="38"/>
      <c r="G58" s="39">
        <v>5000</v>
      </c>
      <c r="H58" s="39">
        <v>5000</v>
      </c>
      <c r="I58" s="39">
        <v>5000</v>
      </c>
      <c r="J58" s="39">
        <v>5000</v>
      </c>
      <c r="K58" s="39">
        <v>5000</v>
      </c>
      <c r="L58" s="39">
        <v>5000</v>
      </c>
      <c r="M58" s="39">
        <v>5000</v>
      </c>
      <c r="N58" s="39">
        <v>5000</v>
      </c>
      <c r="O58" s="39">
        <v>5000</v>
      </c>
      <c r="P58" s="39">
        <v>5000</v>
      </c>
      <c r="Q58" s="39">
        <v>5000</v>
      </c>
      <c r="R58" s="39">
        <v>5000</v>
      </c>
      <c r="S58" s="39">
        <v>33</v>
      </c>
      <c r="T58" s="39">
        <v>33</v>
      </c>
      <c r="U58" s="39">
        <v>33</v>
      </c>
      <c r="V58" s="39">
        <v>33</v>
      </c>
      <c r="W58" s="39">
        <v>33</v>
      </c>
      <c r="X58" s="39">
        <v>33</v>
      </c>
      <c r="Y58" s="39">
        <v>33</v>
      </c>
      <c r="Z58" s="39">
        <v>33</v>
      </c>
      <c r="AA58" s="39">
        <v>33</v>
      </c>
      <c r="AB58" s="39">
        <v>33</v>
      </c>
      <c r="AC58" s="39">
        <v>33</v>
      </c>
      <c r="AD58" s="39">
        <v>33</v>
      </c>
      <c r="AE58" s="39"/>
      <c r="AF58" s="39"/>
      <c r="AG58" s="39">
        <v>500</v>
      </c>
      <c r="AH58" s="39"/>
      <c r="AI58" s="39"/>
      <c r="AJ58" s="39"/>
      <c r="AK58" s="39"/>
      <c r="AL58" s="39"/>
      <c r="AM58" s="41"/>
      <c r="AN58" s="41"/>
      <c r="AO58" s="41"/>
      <c r="AP58" s="41"/>
      <c r="AQ58" s="39"/>
      <c r="AR58" s="39"/>
      <c r="AS58" s="39">
        <v>552</v>
      </c>
      <c r="AT58" s="39"/>
      <c r="AU58" s="39"/>
      <c r="AV58" s="39"/>
      <c r="AW58" s="39"/>
      <c r="AX58" s="39"/>
      <c r="AY58" s="41"/>
      <c r="AZ58" s="41"/>
      <c r="BA58" s="41"/>
      <c r="BB58" s="41"/>
    </row>
    <row r="59" spans="1:54">
      <c r="A59" s="42">
        <v>54</v>
      </c>
      <c r="B59" s="38" t="s">
        <v>52</v>
      </c>
      <c r="C59" s="38"/>
      <c r="D59" s="38"/>
      <c r="E59" s="38"/>
      <c r="F59" s="38"/>
      <c r="G59" s="39">
        <v>5000</v>
      </c>
      <c r="H59" s="39">
        <v>5000</v>
      </c>
      <c r="I59" s="39">
        <v>5000</v>
      </c>
      <c r="J59" s="39">
        <v>5000</v>
      </c>
      <c r="K59" s="39">
        <v>5000</v>
      </c>
      <c r="L59" s="39">
        <v>5000</v>
      </c>
      <c r="M59" s="39">
        <v>5000</v>
      </c>
      <c r="N59" s="39">
        <v>5000</v>
      </c>
      <c r="O59" s="39">
        <v>5000</v>
      </c>
      <c r="P59" s="39">
        <v>5000</v>
      </c>
      <c r="Q59" s="39">
        <v>5000</v>
      </c>
      <c r="R59" s="39">
        <v>5000</v>
      </c>
      <c r="S59" s="39">
        <v>33</v>
      </c>
      <c r="T59" s="39">
        <v>33</v>
      </c>
      <c r="U59" s="39">
        <v>33</v>
      </c>
      <c r="V59" s="39">
        <v>33</v>
      </c>
      <c r="W59" s="39">
        <v>33</v>
      </c>
      <c r="X59" s="39">
        <v>33</v>
      </c>
      <c r="Y59" s="39">
        <v>33</v>
      </c>
      <c r="Z59" s="39">
        <v>33</v>
      </c>
      <c r="AA59" s="39">
        <v>33</v>
      </c>
      <c r="AB59" s="39">
        <v>33</v>
      </c>
      <c r="AC59" s="39">
        <v>33</v>
      </c>
      <c r="AD59" s="39">
        <v>33</v>
      </c>
      <c r="AE59" s="39"/>
      <c r="AF59" s="39"/>
      <c r="AG59" s="39">
        <v>500</v>
      </c>
      <c r="AH59" s="39"/>
      <c r="AI59" s="39"/>
      <c r="AJ59" s="39"/>
      <c r="AK59" s="39"/>
      <c r="AL59" s="39"/>
      <c r="AM59" s="41"/>
      <c r="AN59" s="41"/>
      <c r="AO59" s="41"/>
      <c r="AP59" s="41"/>
      <c r="AQ59" s="39"/>
      <c r="AR59" s="39"/>
      <c r="AS59" s="39">
        <v>553</v>
      </c>
      <c r="AT59" s="39"/>
      <c r="AU59" s="39"/>
      <c r="AV59" s="39"/>
      <c r="AW59" s="39"/>
      <c r="AX59" s="39"/>
      <c r="AY59" s="41"/>
      <c r="AZ59" s="41"/>
      <c r="BA59" s="41"/>
      <c r="BB59" s="41"/>
    </row>
    <row r="60" spans="1:54">
      <c r="A60" s="42">
        <v>55</v>
      </c>
      <c r="B60" s="38" t="s">
        <v>52</v>
      </c>
      <c r="C60" s="38"/>
      <c r="D60" s="38"/>
      <c r="E60" s="38"/>
      <c r="F60" s="38"/>
      <c r="G60" s="39">
        <v>5000</v>
      </c>
      <c r="H60" s="39">
        <v>5000</v>
      </c>
      <c r="I60" s="39">
        <v>5000</v>
      </c>
      <c r="J60" s="39">
        <v>5000</v>
      </c>
      <c r="K60" s="39">
        <v>5000</v>
      </c>
      <c r="L60" s="39">
        <v>5000</v>
      </c>
      <c r="M60" s="39">
        <v>5000</v>
      </c>
      <c r="N60" s="39">
        <v>5000</v>
      </c>
      <c r="O60" s="39">
        <v>5000</v>
      </c>
      <c r="P60" s="39">
        <v>5000</v>
      </c>
      <c r="Q60" s="39">
        <v>5000</v>
      </c>
      <c r="R60" s="39">
        <v>5000</v>
      </c>
      <c r="S60" s="39">
        <v>33</v>
      </c>
      <c r="T60" s="39">
        <v>33</v>
      </c>
      <c r="U60" s="39">
        <v>33</v>
      </c>
      <c r="V60" s="39">
        <v>33</v>
      </c>
      <c r="W60" s="39">
        <v>33</v>
      </c>
      <c r="X60" s="39">
        <v>33</v>
      </c>
      <c r="Y60" s="39">
        <v>33</v>
      </c>
      <c r="Z60" s="39">
        <v>33</v>
      </c>
      <c r="AA60" s="39">
        <v>33</v>
      </c>
      <c r="AB60" s="39">
        <v>33</v>
      </c>
      <c r="AC60" s="39">
        <v>33</v>
      </c>
      <c r="AD60" s="39">
        <v>33</v>
      </c>
      <c r="AE60" s="39"/>
      <c r="AF60" s="39"/>
      <c r="AG60" s="39">
        <v>500</v>
      </c>
      <c r="AH60" s="39"/>
      <c r="AI60" s="39"/>
      <c r="AJ60" s="39"/>
      <c r="AK60" s="39"/>
      <c r="AL60" s="39"/>
      <c r="AM60" s="41"/>
      <c r="AN60" s="41"/>
      <c r="AO60" s="41"/>
      <c r="AP60" s="41"/>
      <c r="AQ60" s="39"/>
      <c r="AR60" s="39"/>
      <c r="AS60" s="39">
        <v>554</v>
      </c>
      <c r="AT60" s="39"/>
      <c r="AU60" s="39"/>
      <c r="AV60" s="39"/>
      <c r="AW60" s="39"/>
      <c r="AX60" s="39"/>
      <c r="AY60" s="41"/>
      <c r="AZ60" s="41"/>
      <c r="BA60" s="41"/>
      <c r="BB60" s="41"/>
    </row>
    <row r="61" spans="1:54">
      <c r="A61" s="42">
        <v>56</v>
      </c>
      <c r="B61" s="38" t="s">
        <v>52</v>
      </c>
      <c r="C61" s="38"/>
      <c r="D61" s="38"/>
      <c r="E61" s="38"/>
      <c r="F61" s="38"/>
      <c r="G61" s="39">
        <v>5000</v>
      </c>
      <c r="H61" s="39">
        <v>5000</v>
      </c>
      <c r="I61" s="39">
        <v>5000</v>
      </c>
      <c r="J61" s="39">
        <v>5000</v>
      </c>
      <c r="K61" s="39">
        <v>5000</v>
      </c>
      <c r="L61" s="39">
        <v>5000</v>
      </c>
      <c r="M61" s="39">
        <v>5000</v>
      </c>
      <c r="N61" s="39">
        <v>5000</v>
      </c>
      <c r="O61" s="39">
        <v>5000</v>
      </c>
      <c r="P61" s="39">
        <v>5000</v>
      </c>
      <c r="Q61" s="39">
        <v>5000</v>
      </c>
      <c r="R61" s="39">
        <v>5000</v>
      </c>
      <c r="S61" s="39">
        <v>33</v>
      </c>
      <c r="T61" s="39">
        <v>33</v>
      </c>
      <c r="U61" s="39">
        <v>33</v>
      </c>
      <c r="V61" s="39">
        <v>33</v>
      </c>
      <c r="W61" s="39">
        <v>33</v>
      </c>
      <c r="X61" s="39">
        <v>33</v>
      </c>
      <c r="Y61" s="39">
        <v>33</v>
      </c>
      <c r="Z61" s="39">
        <v>33</v>
      </c>
      <c r="AA61" s="39">
        <v>33</v>
      </c>
      <c r="AB61" s="39">
        <v>33</v>
      </c>
      <c r="AC61" s="39">
        <v>33</v>
      </c>
      <c r="AD61" s="39">
        <v>33</v>
      </c>
      <c r="AE61" s="39"/>
      <c r="AF61" s="39"/>
      <c r="AG61" s="39">
        <v>500</v>
      </c>
      <c r="AH61" s="39"/>
      <c r="AI61" s="39"/>
      <c r="AJ61" s="39"/>
      <c r="AK61" s="39"/>
      <c r="AL61" s="39"/>
      <c r="AM61" s="41"/>
      <c r="AN61" s="41"/>
      <c r="AO61" s="41"/>
      <c r="AP61" s="41"/>
      <c r="AQ61" s="39"/>
      <c r="AR61" s="39"/>
      <c r="AS61" s="39">
        <v>555</v>
      </c>
      <c r="AT61" s="39"/>
      <c r="AU61" s="39"/>
      <c r="AV61" s="39"/>
      <c r="AW61" s="39"/>
      <c r="AX61" s="39"/>
      <c r="AY61" s="41"/>
      <c r="AZ61" s="41"/>
      <c r="BA61" s="41"/>
      <c r="BB61" s="41"/>
    </row>
    <row r="62" spans="1:54">
      <c r="A62" s="42">
        <v>57</v>
      </c>
      <c r="B62" s="38" t="s">
        <v>52</v>
      </c>
      <c r="C62" s="38"/>
      <c r="D62" s="38"/>
      <c r="E62" s="38"/>
      <c r="F62" s="38"/>
      <c r="G62" s="39">
        <v>5000</v>
      </c>
      <c r="H62" s="39">
        <v>5000</v>
      </c>
      <c r="I62" s="39">
        <v>5000</v>
      </c>
      <c r="J62" s="39">
        <v>5000</v>
      </c>
      <c r="K62" s="39">
        <v>5000</v>
      </c>
      <c r="L62" s="39">
        <v>5000</v>
      </c>
      <c r="M62" s="39">
        <v>5000</v>
      </c>
      <c r="N62" s="39">
        <v>5000</v>
      </c>
      <c r="O62" s="39">
        <v>5000</v>
      </c>
      <c r="P62" s="39">
        <v>5000</v>
      </c>
      <c r="Q62" s="39">
        <v>5000</v>
      </c>
      <c r="R62" s="39">
        <v>5000</v>
      </c>
      <c r="S62" s="39">
        <v>33</v>
      </c>
      <c r="T62" s="39">
        <v>33</v>
      </c>
      <c r="U62" s="39">
        <v>33</v>
      </c>
      <c r="V62" s="39">
        <v>33</v>
      </c>
      <c r="W62" s="39">
        <v>33</v>
      </c>
      <c r="X62" s="39">
        <v>33</v>
      </c>
      <c r="Y62" s="39">
        <v>33</v>
      </c>
      <c r="Z62" s="39">
        <v>33</v>
      </c>
      <c r="AA62" s="39">
        <v>33</v>
      </c>
      <c r="AB62" s="39">
        <v>33</v>
      </c>
      <c r="AC62" s="39">
        <v>33</v>
      </c>
      <c r="AD62" s="39">
        <v>33</v>
      </c>
      <c r="AE62" s="39"/>
      <c r="AF62" s="39"/>
      <c r="AG62" s="39">
        <v>500</v>
      </c>
      <c r="AH62" s="39"/>
      <c r="AI62" s="39"/>
      <c r="AJ62" s="39"/>
      <c r="AK62" s="39"/>
      <c r="AL62" s="39"/>
      <c r="AM62" s="41"/>
      <c r="AN62" s="41"/>
      <c r="AO62" s="41"/>
      <c r="AP62" s="41"/>
      <c r="AQ62" s="39"/>
      <c r="AR62" s="39"/>
      <c r="AS62" s="39">
        <v>556</v>
      </c>
      <c r="AT62" s="39"/>
      <c r="AU62" s="39"/>
      <c r="AV62" s="39"/>
      <c r="AW62" s="39"/>
      <c r="AX62" s="39"/>
      <c r="AY62" s="41"/>
      <c r="AZ62" s="41"/>
      <c r="BA62" s="41"/>
      <c r="BB62" s="41"/>
    </row>
    <row r="63" spans="1:54">
      <c r="A63" s="42">
        <v>58</v>
      </c>
      <c r="B63" s="38" t="s">
        <v>52</v>
      </c>
      <c r="C63" s="38"/>
      <c r="D63" s="38"/>
      <c r="E63" s="38"/>
      <c r="F63" s="38"/>
      <c r="G63" s="39">
        <v>5000</v>
      </c>
      <c r="H63" s="39">
        <v>5000</v>
      </c>
      <c r="I63" s="39">
        <v>5000</v>
      </c>
      <c r="J63" s="39">
        <v>5000</v>
      </c>
      <c r="K63" s="39">
        <v>5000</v>
      </c>
      <c r="L63" s="39">
        <v>5000</v>
      </c>
      <c r="M63" s="39">
        <v>5000</v>
      </c>
      <c r="N63" s="39">
        <v>5000</v>
      </c>
      <c r="O63" s="39">
        <v>5000</v>
      </c>
      <c r="P63" s="39">
        <v>5000</v>
      </c>
      <c r="Q63" s="39">
        <v>5000</v>
      </c>
      <c r="R63" s="39">
        <v>5000</v>
      </c>
      <c r="S63" s="39">
        <v>33</v>
      </c>
      <c r="T63" s="39">
        <v>33</v>
      </c>
      <c r="U63" s="39">
        <v>33</v>
      </c>
      <c r="V63" s="39">
        <v>33</v>
      </c>
      <c r="W63" s="39">
        <v>33</v>
      </c>
      <c r="X63" s="39">
        <v>33</v>
      </c>
      <c r="Y63" s="39">
        <v>33</v>
      </c>
      <c r="Z63" s="39">
        <v>33</v>
      </c>
      <c r="AA63" s="39">
        <v>33</v>
      </c>
      <c r="AB63" s="39">
        <v>33</v>
      </c>
      <c r="AC63" s="39">
        <v>33</v>
      </c>
      <c r="AD63" s="39">
        <v>33</v>
      </c>
      <c r="AE63" s="39"/>
      <c r="AF63" s="39"/>
      <c r="AG63" s="39">
        <v>500</v>
      </c>
      <c r="AH63" s="39"/>
      <c r="AI63" s="39"/>
      <c r="AJ63" s="39"/>
      <c r="AK63" s="39"/>
      <c r="AL63" s="39"/>
      <c r="AM63" s="41"/>
      <c r="AN63" s="41"/>
      <c r="AO63" s="41"/>
      <c r="AP63" s="41"/>
      <c r="AQ63" s="39"/>
      <c r="AR63" s="39"/>
      <c r="AS63" s="39">
        <v>557</v>
      </c>
      <c r="AT63" s="39"/>
      <c r="AU63" s="39"/>
      <c r="AV63" s="39"/>
      <c r="AW63" s="39"/>
      <c r="AX63" s="39"/>
      <c r="AY63" s="41"/>
      <c r="AZ63" s="41"/>
      <c r="BA63" s="41"/>
      <c r="BB63" s="41"/>
    </row>
    <row r="64" spans="1:54">
      <c r="A64" s="42">
        <v>59</v>
      </c>
      <c r="B64" s="38" t="s">
        <v>52</v>
      </c>
      <c r="C64" s="38"/>
      <c r="D64" s="38"/>
      <c r="E64" s="38"/>
      <c r="F64" s="38"/>
      <c r="G64" s="39">
        <v>5000</v>
      </c>
      <c r="H64" s="39">
        <v>5000</v>
      </c>
      <c r="I64" s="39">
        <v>5000</v>
      </c>
      <c r="J64" s="39">
        <v>5000</v>
      </c>
      <c r="K64" s="39">
        <v>5000</v>
      </c>
      <c r="L64" s="39">
        <v>5000</v>
      </c>
      <c r="M64" s="39">
        <v>5000</v>
      </c>
      <c r="N64" s="39">
        <v>5000</v>
      </c>
      <c r="O64" s="39">
        <v>5000</v>
      </c>
      <c r="P64" s="39">
        <v>5000</v>
      </c>
      <c r="Q64" s="39">
        <v>5000</v>
      </c>
      <c r="R64" s="39">
        <v>5000</v>
      </c>
      <c r="S64" s="39">
        <v>33</v>
      </c>
      <c r="T64" s="39">
        <v>33</v>
      </c>
      <c r="U64" s="39">
        <v>33</v>
      </c>
      <c r="V64" s="39">
        <v>33</v>
      </c>
      <c r="W64" s="39">
        <v>33</v>
      </c>
      <c r="X64" s="39">
        <v>33</v>
      </c>
      <c r="Y64" s="39">
        <v>33</v>
      </c>
      <c r="Z64" s="39">
        <v>33</v>
      </c>
      <c r="AA64" s="39">
        <v>33</v>
      </c>
      <c r="AB64" s="39">
        <v>33</v>
      </c>
      <c r="AC64" s="39">
        <v>33</v>
      </c>
      <c r="AD64" s="39">
        <v>33</v>
      </c>
      <c r="AE64" s="39"/>
      <c r="AF64" s="39"/>
      <c r="AG64" s="39">
        <v>500</v>
      </c>
      <c r="AH64" s="39"/>
      <c r="AI64" s="39"/>
      <c r="AJ64" s="39"/>
      <c r="AK64" s="39"/>
      <c r="AL64" s="39"/>
      <c r="AM64" s="41"/>
      <c r="AN64" s="41"/>
      <c r="AO64" s="41"/>
      <c r="AP64" s="41"/>
      <c r="AQ64" s="39"/>
      <c r="AR64" s="39"/>
      <c r="AS64" s="39">
        <v>558</v>
      </c>
      <c r="AT64" s="39"/>
      <c r="AU64" s="39"/>
      <c r="AV64" s="39"/>
      <c r="AW64" s="39"/>
      <c r="AX64" s="39"/>
      <c r="AY64" s="41"/>
      <c r="AZ64" s="41"/>
      <c r="BA64" s="41"/>
      <c r="BB64" s="41"/>
    </row>
    <row r="65" spans="1:54">
      <c r="A65" s="42">
        <v>60</v>
      </c>
      <c r="B65" s="38" t="s">
        <v>52</v>
      </c>
      <c r="C65" s="38"/>
      <c r="D65" s="38"/>
      <c r="E65" s="38"/>
      <c r="F65" s="38"/>
      <c r="G65" s="39">
        <v>5000</v>
      </c>
      <c r="H65" s="39">
        <v>5000</v>
      </c>
      <c r="I65" s="39">
        <v>5000</v>
      </c>
      <c r="J65" s="39">
        <v>5000</v>
      </c>
      <c r="K65" s="39">
        <v>5000</v>
      </c>
      <c r="L65" s="39">
        <v>5000</v>
      </c>
      <c r="M65" s="39">
        <v>5000</v>
      </c>
      <c r="N65" s="39">
        <v>5000</v>
      </c>
      <c r="O65" s="39">
        <v>5000</v>
      </c>
      <c r="P65" s="39">
        <v>5000</v>
      </c>
      <c r="Q65" s="39">
        <v>5000</v>
      </c>
      <c r="R65" s="39">
        <v>5000</v>
      </c>
      <c r="S65" s="39">
        <v>33</v>
      </c>
      <c r="T65" s="39">
        <v>33</v>
      </c>
      <c r="U65" s="39">
        <v>33</v>
      </c>
      <c r="V65" s="39">
        <v>33</v>
      </c>
      <c r="W65" s="39">
        <v>33</v>
      </c>
      <c r="X65" s="39">
        <v>33</v>
      </c>
      <c r="Y65" s="39">
        <v>33</v>
      </c>
      <c r="Z65" s="39">
        <v>33</v>
      </c>
      <c r="AA65" s="39">
        <v>33</v>
      </c>
      <c r="AB65" s="39">
        <v>33</v>
      </c>
      <c r="AC65" s="39">
        <v>33</v>
      </c>
      <c r="AD65" s="39">
        <v>33</v>
      </c>
      <c r="AE65" s="39"/>
      <c r="AF65" s="39"/>
      <c r="AG65" s="39">
        <v>500</v>
      </c>
      <c r="AH65" s="39"/>
      <c r="AI65" s="39"/>
      <c r="AJ65" s="39"/>
      <c r="AK65" s="39"/>
      <c r="AL65" s="39"/>
      <c r="AM65" s="41"/>
      <c r="AN65" s="41"/>
      <c r="AO65" s="41"/>
      <c r="AP65" s="41"/>
      <c r="AQ65" s="39"/>
      <c r="AR65" s="39"/>
      <c r="AS65" s="39">
        <v>559</v>
      </c>
      <c r="AT65" s="39"/>
      <c r="AU65" s="39"/>
      <c r="AV65" s="39"/>
      <c r="AW65" s="39"/>
      <c r="AX65" s="39"/>
      <c r="AY65" s="41"/>
      <c r="AZ65" s="41"/>
      <c r="BA65" s="41"/>
      <c r="BB65" s="41"/>
    </row>
    <row r="66" spans="1:54">
      <c r="A66" s="42">
        <v>61</v>
      </c>
      <c r="B66" s="38" t="s">
        <v>52</v>
      </c>
      <c r="C66" s="38"/>
      <c r="D66" s="38"/>
      <c r="E66" s="38"/>
      <c r="F66" s="38"/>
      <c r="G66" s="39">
        <v>5000</v>
      </c>
      <c r="H66" s="39">
        <v>5000</v>
      </c>
      <c r="I66" s="39">
        <v>5000</v>
      </c>
      <c r="J66" s="39">
        <v>5000</v>
      </c>
      <c r="K66" s="39">
        <v>5000</v>
      </c>
      <c r="L66" s="39">
        <v>5000</v>
      </c>
      <c r="M66" s="39">
        <v>5000</v>
      </c>
      <c r="N66" s="39">
        <v>5000</v>
      </c>
      <c r="O66" s="39">
        <v>5000</v>
      </c>
      <c r="P66" s="39">
        <v>5000</v>
      </c>
      <c r="Q66" s="39">
        <v>5000</v>
      </c>
      <c r="R66" s="39">
        <v>5000</v>
      </c>
      <c r="S66" s="39">
        <v>33</v>
      </c>
      <c r="T66" s="39">
        <v>33</v>
      </c>
      <c r="U66" s="39">
        <v>33</v>
      </c>
      <c r="V66" s="39">
        <v>33</v>
      </c>
      <c r="W66" s="39">
        <v>33</v>
      </c>
      <c r="X66" s="39">
        <v>33</v>
      </c>
      <c r="Y66" s="39">
        <v>33</v>
      </c>
      <c r="Z66" s="39">
        <v>33</v>
      </c>
      <c r="AA66" s="39">
        <v>33</v>
      </c>
      <c r="AB66" s="39">
        <v>33</v>
      </c>
      <c r="AC66" s="39">
        <v>33</v>
      </c>
      <c r="AD66" s="39">
        <v>33</v>
      </c>
      <c r="AE66" s="39"/>
      <c r="AF66" s="39"/>
      <c r="AG66" s="39">
        <v>500</v>
      </c>
      <c r="AH66" s="39"/>
      <c r="AI66" s="39"/>
      <c r="AJ66" s="39"/>
      <c r="AK66" s="39"/>
      <c r="AL66" s="39"/>
      <c r="AM66" s="41"/>
      <c r="AN66" s="41"/>
      <c r="AO66" s="41"/>
      <c r="AP66" s="41"/>
      <c r="AQ66" s="39"/>
      <c r="AR66" s="39"/>
      <c r="AS66" s="39">
        <v>560</v>
      </c>
      <c r="AT66" s="39"/>
      <c r="AU66" s="39"/>
      <c r="AV66" s="39"/>
      <c r="AW66" s="39"/>
      <c r="AX66" s="39"/>
      <c r="AY66" s="41"/>
      <c r="AZ66" s="41"/>
      <c r="BA66" s="41"/>
      <c r="BB66" s="41"/>
    </row>
    <row r="67" spans="1:54">
      <c r="A67" s="42">
        <v>62</v>
      </c>
      <c r="B67" s="38" t="s">
        <v>52</v>
      </c>
      <c r="C67" s="38"/>
      <c r="D67" s="38"/>
      <c r="E67" s="38"/>
      <c r="F67" s="38"/>
      <c r="G67" s="39">
        <v>5000</v>
      </c>
      <c r="H67" s="39">
        <v>5000</v>
      </c>
      <c r="I67" s="39">
        <v>5000</v>
      </c>
      <c r="J67" s="39">
        <v>5000</v>
      </c>
      <c r="K67" s="39">
        <v>5000</v>
      </c>
      <c r="L67" s="39">
        <v>5000</v>
      </c>
      <c r="M67" s="39">
        <v>5000</v>
      </c>
      <c r="N67" s="39">
        <v>5000</v>
      </c>
      <c r="O67" s="39">
        <v>5000</v>
      </c>
      <c r="P67" s="39">
        <v>5000</v>
      </c>
      <c r="Q67" s="39">
        <v>5000</v>
      </c>
      <c r="R67" s="39">
        <v>5000</v>
      </c>
      <c r="S67" s="39">
        <v>33</v>
      </c>
      <c r="T67" s="39">
        <v>33</v>
      </c>
      <c r="U67" s="39">
        <v>33</v>
      </c>
      <c r="V67" s="39">
        <v>33</v>
      </c>
      <c r="W67" s="39">
        <v>33</v>
      </c>
      <c r="X67" s="39">
        <v>33</v>
      </c>
      <c r="Y67" s="39">
        <v>33</v>
      </c>
      <c r="Z67" s="39">
        <v>33</v>
      </c>
      <c r="AA67" s="39">
        <v>33</v>
      </c>
      <c r="AB67" s="39">
        <v>33</v>
      </c>
      <c r="AC67" s="39">
        <v>33</v>
      </c>
      <c r="AD67" s="39">
        <v>33</v>
      </c>
      <c r="AE67" s="39"/>
      <c r="AF67" s="39"/>
      <c r="AG67" s="39">
        <v>500</v>
      </c>
      <c r="AH67" s="39"/>
      <c r="AI67" s="39"/>
      <c r="AJ67" s="39"/>
      <c r="AK67" s="39"/>
      <c r="AL67" s="39"/>
      <c r="AM67" s="41"/>
      <c r="AN67" s="41"/>
      <c r="AO67" s="41"/>
      <c r="AP67" s="41"/>
      <c r="AQ67" s="39"/>
      <c r="AR67" s="39"/>
      <c r="AS67" s="39">
        <v>561</v>
      </c>
      <c r="AT67" s="39"/>
      <c r="AU67" s="39"/>
      <c r="AV67" s="39"/>
      <c r="AW67" s="39"/>
      <c r="AX67" s="39"/>
      <c r="AY67" s="41"/>
      <c r="AZ67" s="41"/>
      <c r="BA67" s="41"/>
      <c r="BB67" s="41"/>
    </row>
    <row r="68" spans="1:54">
      <c r="A68" s="42">
        <v>63</v>
      </c>
      <c r="B68" s="38" t="s">
        <v>52</v>
      </c>
      <c r="C68" s="38"/>
      <c r="D68" s="38"/>
      <c r="E68" s="38"/>
      <c r="F68" s="38"/>
      <c r="G68" s="39">
        <v>5000</v>
      </c>
      <c r="H68" s="39">
        <v>5000</v>
      </c>
      <c r="I68" s="39">
        <v>5000</v>
      </c>
      <c r="J68" s="39">
        <v>5000</v>
      </c>
      <c r="K68" s="39">
        <v>5000</v>
      </c>
      <c r="L68" s="39">
        <v>5000</v>
      </c>
      <c r="M68" s="39">
        <v>5000</v>
      </c>
      <c r="N68" s="39">
        <v>5000</v>
      </c>
      <c r="O68" s="39">
        <v>5000</v>
      </c>
      <c r="P68" s="39">
        <v>5000</v>
      </c>
      <c r="Q68" s="39">
        <v>5000</v>
      </c>
      <c r="R68" s="39">
        <v>5000</v>
      </c>
      <c r="S68" s="39">
        <v>33</v>
      </c>
      <c r="T68" s="39">
        <v>33</v>
      </c>
      <c r="U68" s="39">
        <v>33</v>
      </c>
      <c r="V68" s="39">
        <v>33</v>
      </c>
      <c r="W68" s="39">
        <v>33</v>
      </c>
      <c r="X68" s="39">
        <v>33</v>
      </c>
      <c r="Y68" s="39">
        <v>33</v>
      </c>
      <c r="Z68" s="39">
        <v>33</v>
      </c>
      <c r="AA68" s="39">
        <v>33</v>
      </c>
      <c r="AB68" s="39">
        <v>33</v>
      </c>
      <c r="AC68" s="39">
        <v>33</v>
      </c>
      <c r="AD68" s="39">
        <v>33</v>
      </c>
      <c r="AE68" s="39"/>
      <c r="AF68" s="39"/>
      <c r="AG68" s="39">
        <v>500</v>
      </c>
      <c r="AH68" s="39"/>
      <c r="AI68" s="39"/>
      <c r="AJ68" s="39"/>
      <c r="AK68" s="39"/>
      <c r="AL68" s="39"/>
      <c r="AM68" s="41"/>
      <c r="AN68" s="41"/>
      <c r="AO68" s="41"/>
      <c r="AP68" s="41"/>
      <c r="AQ68" s="39"/>
      <c r="AR68" s="39"/>
      <c r="AS68" s="39">
        <v>562</v>
      </c>
      <c r="AT68" s="39"/>
      <c r="AU68" s="39"/>
      <c r="AV68" s="39"/>
      <c r="AW68" s="39"/>
      <c r="AX68" s="39"/>
      <c r="AY68" s="41"/>
      <c r="AZ68" s="41"/>
      <c r="BA68" s="41"/>
      <c r="BB68" s="41"/>
    </row>
    <row r="69" spans="1:54">
      <c r="A69" s="42">
        <v>64</v>
      </c>
      <c r="B69" s="38" t="s">
        <v>52</v>
      </c>
      <c r="C69" s="38"/>
      <c r="D69" s="38"/>
      <c r="E69" s="38"/>
      <c r="F69" s="38"/>
      <c r="G69" s="39">
        <v>5000</v>
      </c>
      <c r="H69" s="39">
        <v>5000</v>
      </c>
      <c r="I69" s="39">
        <v>5000</v>
      </c>
      <c r="J69" s="39">
        <v>5000</v>
      </c>
      <c r="K69" s="39">
        <v>5000</v>
      </c>
      <c r="L69" s="39">
        <v>5000</v>
      </c>
      <c r="M69" s="39">
        <v>5000</v>
      </c>
      <c r="N69" s="39">
        <v>5000</v>
      </c>
      <c r="O69" s="39">
        <v>5000</v>
      </c>
      <c r="P69" s="39">
        <v>5000</v>
      </c>
      <c r="Q69" s="39">
        <v>5000</v>
      </c>
      <c r="R69" s="39">
        <v>5000</v>
      </c>
      <c r="S69" s="39">
        <v>33</v>
      </c>
      <c r="T69" s="39">
        <v>33</v>
      </c>
      <c r="U69" s="39">
        <v>33</v>
      </c>
      <c r="V69" s="39">
        <v>33</v>
      </c>
      <c r="W69" s="39">
        <v>33</v>
      </c>
      <c r="X69" s="39">
        <v>33</v>
      </c>
      <c r="Y69" s="39">
        <v>33</v>
      </c>
      <c r="Z69" s="39">
        <v>33</v>
      </c>
      <c r="AA69" s="39">
        <v>33</v>
      </c>
      <c r="AB69" s="39">
        <v>33</v>
      </c>
      <c r="AC69" s="39">
        <v>33</v>
      </c>
      <c r="AD69" s="39">
        <v>33</v>
      </c>
      <c r="AE69" s="39"/>
      <c r="AF69" s="39"/>
      <c r="AG69" s="39">
        <v>500</v>
      </c>
      <c r="AH69" s="39"/>
      <c r="AI69" s="39"/>
      <c r="AJ69" s="39"/>
      <c r="AK69" s="39"/>
      <c r="AL69" s="39"/>
      <c r="AM69" s="41"/>
      <c r="AN69" s="41"/>
      <c r="AO69" s="41"/>
      <c r="AP69" s="41"/>
      <c r="AQ69" s="39"/>
      <c r="AR69" s="39"/>
      <c r="AS69" s="39">
        <v>563</v>
      </c>
      <c r="AT69" s="39"/>
      <c r="AU69" s="39"/>
      <c r="AV69" s="39"/>
      <c r="AW69" s="39"/>
      <c r="AX69" s="39"/>
      <c r="AY69" s="41"/>
      <c r="AZ69" s="41"/>
      <c r="BA69" s="41"/>
      <c r="BB69" s="41"/>
    </row>
    <row r="70" spans="1:54">
      <c r="A70" s="42">
        <v>65</v>
      </c>
      <c r="B70" s="38" t="s">
        <v>52</v>
      </c>
      <c r="C70" s="38"/>
      <c r="D70" s="38"/>
      <c r="E70" s="38"/>
      <c r="F70" s="38"/>
      <c r="G70" s="39">
        <v>5000</v>
      </c>
      <c r="H70" s="39">
        <v>5000</v>
      </c>
      <c r="I70" s="39">
        <v>5000</v>
      </c>
      <c r="J70" s="39">
        <v>5000</v>
      </c>
      <c r="K70" s="39">
        <v>5000</v>
      </c>
      <c r="L70" s="39">
        <v>5000</v>
      </c>
      <c r="M70" s="39">
        <v>5000</v>
      </c>
      <c r="N70" s="39">
        <v>5000</v>
      </c>
      <c r="O70" s="39">
        <v>5000</v>
      </c>
      <c r="P70" s="39">
        <v>5000</v>
      </c>
      <c r="Q70" s="39">
        <v>5000</v>
      </c>
      <c r="R70" s="39">
        <v>5000</v>
      </c>
      <c r="S70" s="39">
        <v>33</v>
      </c>
      <c r="T70" s="39">
        <v>33</v>
      </c>
      <c r="U70" s="39">
        <v>33</v>
      </c>
      <c r="V70" s="39">
        <v>33</v>
      </c>
      <c r="W70" s="39">
        <v>33</v>
      </c>
      <c r="X70" s="39">
        <v>33</v>
      </c>
      <c r="Y70" s="39">
        <v>33</v>
      </c>
      <c r="Z70" s="39">
        <v>33</v>
      </c>
      <c r="AA70" s="39">
        <v>33</v>
      </c>
      <c r="AB70" s="39">
        <v>33</v>
      </c>
      <c r="AC70" s="39">
        <v>33</v>
      </c>
      <c r="AD70" s="39">
        <v>33</v>
      </c>
      <c r="AE70" s="39"/>
      <c r="AF70" s="39"/>
      <c r="AG70" s="39">
        <v>500</v>
      </c>
      <c r="AH70" s="39"/>
      <c r="AI70" s="39"/>
      <c r="AJ70" s="39"/>
      <c r="AK70" s="39"/>
      <c r="AL70" s="39"/>
      <c r="AM70" s="41"/>
      <c r="AN70" s="41"/>
      <c r="AO70" s="41"/>
      <c r="AP70" s="41"/>
      <c r="AQ70" s="39"/>
      <c r="AR70" s="39"/>
      <c r="AS70" s="39">
        <v>564</v>
      </c>
      <c r="AT70" s="39"/>
      <c r="AU70" s="39"/>
      <c r="AV70" s="39"/>
      <c r="AW70" s="39"/>
      <c r="AX70" s="39"/>
      <c r="AY70" s="41"/>
      <c r="AZ70" s="41"/>
      <c r="BA70" s="41"/>
      <c r="BB70" s="41"/>
    </row>
    <row r="71" spans="1:54">
      <c r="A71" s="42">
        <v>66</v>
      </c>
      <c r="B71" s="38" t="s">
        <v>52</v>
      </c>
      <c r="C71" s="38"/>
      <c r="D71" s="38"/>
      <c r="E71" s="38"/>
      <c r="F71" s="38"/>
      <c r="G71" s="39">
        <v>5000</v>
      </c>
      <c r="H71" s="39">
        <v>5000</v>
      </c>
      <c r="I71" s="39">
        <v>5000</v>
      </c>
      <c r="J71" s="39">
        <v>5000</v>
      </c>
      <c r="K71" s="39">
        <v>5000</v>
      </c>
      <c r="L71" s="39">
        <v>5000</v>
      </c>
      <c r="M71" s="39">
        <v>5000</v>
      </c>
      <c r="N71" s="39">
        <v>5000</v>
      </c>
      <c r="O71" s="39">
        <v>5000</v>
      </c>
      <c r="P71" s="39">
        <v>5000</v>
      </c>
      <c r="Q71" s="39">
        <v>5000</v>
      </c>
      <c r="R71" s="39">
        <v>5000</v>
      </c>
      <c r="S71" s="39">
        <v>33</v>
      </c>
      <c r="T71" s="39">
        <v>33</v>
      </c>
      <c r="U71" s="39">
        <v>33</v>
      </c>
      <c r="V71" s="39">
        <v>33</v>
      </c>
      <c r="W71" s="39">
        <v>33</v>
      </c>
      <c r="X71" s="39">
        <v>33</v>
      </c>
      <c r="Y71" s="39">
        <v>33</v>
      </c>
      <c r="Z71" s="39">
        <v>33</v>
      </c>
      <c r="AA71" s="39">
        <v>33</v>
      </c>
      <c r="AB71" s="39">
        <v>33</v>
      </c>
      <c r="AC71" s="39">
        <v>33</v>
      </c>
      <c r="AD71" s="39">
        <v>33</v>
      </c>
      <c r="AE71" s="39"/>
      <c r="AF71" s="39"/>
      <c r="AG71" s="39">
        <v>500</v>
      </c>
      <c r="AH71" s="39"/>
      <c r="AI71" s="39"/>
      <c r="AJ71" s="39"/>
      <c r="AK71" s="39"/>
      <c r="AL71" s="39"/>
      <c r="AM71" s="41"/>
      <c r="AN71" s="41"/>
      <c r="AO71" s="41"/>
      <c r="AP71" s="41"/>
      <c r="AQ71" s="39"/>
      <c r="AR71" s="39"/>
      <c r="AS71" s="39">
        <v>565</v>
      </c>
      <c r="AT71" s="39"/>
      <c r="AU71" s="39"/>
      <c r="AV71" s="39"/>
      <c r="AW71" s="39"/>
      <c r="AX71" s="39"/>
      <c r="AY71" s="41"/>
      <c r="AZ71" s="41"/>
      <c r="BA71" s="41"/>
      <c r="BB71" s="41"/>
    </row>
    <row r="72" spans="1:54">
      <c r="A72" s="42">
        <v>67</v>
      </c>
      <c r="B72" s="38" t="s">
        <v>52</v>
      </c>
      <c r="C72" s="38"/>
      <c r="D72" s="38"/>
      <c r="E72" s="38"/>
      <c r="F72" s="38"/>
      <c r="G72" s="39">
        <v>5000</v>
      </c>
      <c r="H72" s="39">
        <v>5000</v>
      </c>
      <c r="I72" s="39">
        <v>5000</v>
      </c>
      <c r="J72" s="39">
        <v>5000</v>
      </c>
      <c r="K72" s="39">
        <v>5000</v>
      </c>
      <c r="L72" s="39">
        <v>5000</v>
      </c>
      <c r="M72" s="39">
        <v>5000</v>
      </c>
      <c r="N72" s="39">
        <v>5000</v>
      </c>
      <c r="O72" s="39">
        <v>5000</v>
      </c>
      <c r="P72" s="39">
        <v>5000</v>
      </c>
      <c r="Q72" s="39">
        <v>5000</v>
      </c>
      <c r="R72" s="39">
        <v>5000</v>
      </c>
      <c r="S72" s="39">
        <v>33</v>
      </c>
      <c r="T72" s="39">
        <v>33</v>
      </c>
      <c r="U72" s="39">
        <v>33</v>
      </c>
      <c r="V72" s="39">
        <v>33</v>
      </c>
      <c r="W72" s="39">
        <v>33</v>
      </c>
      <c r="X72" s="39">
        <v>33</v>
      </c>
      <c r="Y72" s="39">
        <v>33</v>
      </c>
      <c r="Z72" s="39">
        <v>33</v>
      </c>
      <c r="AA72" s="39">
        <v>33</v>
      </c>
      <c r="AB72" s="39">
        <v>33</v>
      </c>
      <c r="AC72" s="39">
        <v>33</v>
      </c>
      <c r="AD72" s="39">
        <v>33</v>
      </c>
      <c r="AE72" s="39"/>
      <c r="AF72" s="39"/>
      <c r="AG72" s="39">
        <v>500</v>
      </c>
      <c r="AH72" s="39"/>
      <c r="AI72" s="39"/>
      <c r="AJ72" s="39"/>
      <c r="AK72" s="39"/>
      <c r="AL72" s="39"/>
      <c r="AM72" s="41"/>
      <c r="AN72" s="41"/>
      <c r="AO72" s="41"/>
      <c r="AP72" s="41"/>
      <c r="AQ72" s="39"/>
      <c r="AR72" s="39"/>
      <c r="AS72" s="39">
        <v>566</v>
      </c>
      <c r="AT72" s="39"/>
      <c r="AU72" s="39"/>
      <c r="AV72" s="39"/>
      <c r="AW72" s="39"/>
      <c r="AX72" s="39"/>
      <c r="AY72" s="41"/>
      <c r="AZ72" s="41"/>
      <c r="BA72" s="41"/>
      <c r="BB72" s="41"/>
    </row>
    <row r="73" spans="1:54">
      <c r="A73" s="42">
        <v>68</v>
      </c>
      <c r="B73" s="38" t="s">
        <v>52</v>
      </c>
      <c r="C73" s="38"/>
      <c r="D73" s="38"/>
      <c r="E73" s="38"/>
      <c r="F73" s="38"/>
      <c r="G73" s="39">
        <v>5000</v>
      </c>
      <c r="H73" s="39">
        <v>5000</v>
      </c>
      <c r="I73" s="39">
        <v>5000</v>
      </c>
      <c r="J73" s="39">
        <v>5000</v>
      </c>
      <c r="K73" s="39">
        <v>5000</v>
      </c>
      <c r="L73" s="39">
        <v>5000</v>
      </c>
      <c r="M73" s="39">
        <v>5000</v>
      </c>
      <c r="N73" s="39">
        <v>5000</v>
      </c>
      <c r="O73" s="39">
        <v>5000</v>
      </c>
      <c r="P73" s="39">
        <v>5000</v>
      </c>
      <c r="Q73" s="39">
        <v>5000</v>
      </c>
      <c r="R73" s="39">
        <v>5000</v>
      </c>
      <c r="S73" s="39">
        <v>33</v>
      </c>
      <c r="T73" s="39">
        <v>33</v>
      </c>
      <c r="U73" s="39">
        <v>33</v>
      </c>
      <c r="V73" s="39">
        <v>33</v>
      </c>
      <c r="W73" s="39">
        <v>33</v>
      </c>
      <c r="X73" s="39">
        <v>33</v>
      </c>
      <c r="Y73" s="39">
        <v>33</v>
      </c>
      <c r="Z73" s="39">
        <v>33</v>
      </c>
      <c r="AA73" s="39">
        <v>33</v>
      </c>
      <c r="AB73" s="39">
        <v>33</v>
      </c>
      <c r="AC73" s="39">
        <v>33</v>
      </c>
      <c r="AD73" s="39">
        <v>33</v>
      </c>
      <c r="AE73" s="39"/>
      <c r="AF73" s="39"/>
      <c r="AG73" s="39">
        <v>500</v>
      </c>
      <c r="AH73" s="39"/>
      <c r="AI73" s="39"/>
      <c r="AJ73" s="39"/>
      <c r="AK73" s="39"/>
      <c r="AL73" s="39"/>
      <c r="AM73" s="41"/>
      <c r="AN73" s="41"/>
      <c r="AO73" s="41"/>
      <c r="AP73" s="41"/>
      <c r="AQ73" s="39"/>
      <c r="AR73" s="39"/>
      <c r="AS73" s="39">
        <v>567</v>
      </c>
      <c r="AT73" s="39"/>
      <c r="AU73" s="39"/>
      <c r="AV73" s="39"/>
      <c r="AW73" s="39"/>
      <c r="AX73" s="39"/>
      <c r="AY73" s="41"/>
      <c r="AZ73" s="41"/>
      <c r="BA73" s="41"/>
      <c r="BB73" s="41"/>
    </row>
    <row r="74" spans="1:54">
      <c r="A74" s="42">
        <v>69</v>
      </c>
      <c r="B74" s="38" t="s">
        <v>52</v>
      </c>
      <c r="C74" s="38"/>
      <c r="D74" s="38"/>
      <c r="E74" s="38"/>
      <c r="F74" s="38"/>
      <c r="G74" s="39">
        <v>5000</v>
      </c>
      <c r="H74" s="39">
        <v>5000</v>
      </c>
      <c r="I74" s="39">
        <v>5000</v>
      </c>
      <c r="J74" s="39">
        <v>5000</v>
      </c>
      <c r="K74" s="39">
        <v>5000</v>
      </c>
      <c r="L74" s="39">
        <v>5000</v>
      </c>
      <c r="M74" s="39">
        <v>5000</v>
      </c>
      <c r="N74" s="39">
        <v>5000</v>
      </c>
      <c r="O74" s="39">
        <v>5000</v>
      </c>
      <c r="P74" s="39">
        <v>5000</v>
      </c>
      <c r="Q74" s="39">
        <v>5000</v>
      </c>
      <c r="R74" s="39">
        <v>5000</v>
      </c>
      <c r="S74" s="39">
        <v>33</v>
      </c>
      <c r="T74" s="39">
        <v>33</v>
      </c>
      <c r="U74" s="39">
        <v>33</v>
      </c>
      <c r="V74" s="39">
        <v>33</v>
      </c>
      <c r="W74" s="39">
        <v>33</v>
      </c>
      <c r="X74" s="39">
        <v>33</v>
      </c>
      <c r="Y74" s="39">
        <v>33</v>
      </c>
      <c r="Z74" s="39">
        <v>33</v>
      </c>
      <c r="AA74" s="39">
        <v>33</v>
      </c>
      <c r="AB74" s="39">
        <v>33</v>
      </c>
      <c r="AC74" s="39">
        <v>33</v>
      </c>
      <c r="AD74" s="39">
        <v>33</v>
      </c>
      <c r="AE74" s="39"/>
      <c r="AF74" s="39"/>
      <c r="AG74" s="39">
        <v>500</v>
      </c>
      <c r="AH74" s="39"/>
      <c r="AI74" s="39"/>
      <c r="AJ74" s="39"/>
      <c r="AK74" s="39"/>
      <c r="AL74" s="39"/>
      <c r="AM74" s="41"/>
      <c r="AN74" s="41"/>
      <c r="AO74" s="41"/>
      <c r="AP74" s="41"/>
      <c r="AQ74" s="39"/>
      <c r="AR74" s="39"/>
      <c r="AS74" s="39">
        <v>568</v>
      </c>
      <c r="AT74" s="39"/>
      <c r="AU74" s="39"/>
      <c r="AV74" s="39"/>
      <c r="AW74" s="39"/>
      <c r="AX74" s="39"/>
      <c r="AY74" s="41"/>
      <c r="AZ74" s="41"/>
      <c r="BA74" s="41"/>
      <c r="BB74" s="41"/>
    </row>
    <row r="75" spans="1:54">
      <c r="A75" s="42">
        <v>70</v>
      </c>
      <c r="B75" s="38" t="s">
        <v>52</v>
      </c>
      <c r="C75" s="38"/>
      <c r="D75" s="38"/>
      <c r="E75" s="38"/>
      <c r="F75" s="38"/>
      <c r="G75" s="39">
        <v>5000</v>
      </c>
      <c r="H75" s="39">
        <v>5000</v>
      </c>
      <c r="I75" s="39">
        <v>5000</v>
      </c>
      <c r="J75" s="39">
        <v>5000</v>
      </c>
      <c r="K75" s="39">
        <v>5000</v>
      </c>
      <c r="L75" s="39">
        <v>5000</v>
      </c>
      <c r="M75" s="39">
        <v>5000</v>
      </c>
      <c r="N75" s="39">
        <v>5000</v>
      </c>
      <c r="O75" s="39">
        <v>5000</v>
      </c>
      <c r="P75" s="39">
        <v>5000</v>
      </c>
      <c r="Q75" s="39">
        <v>5000</v>
      </c>
      <c r="R75" s="39">
        <v>5000</v>
      </c>
      <c r="S75" s="39">
        <v>33</v>
      </c>
      <c r="T75" s="39">
        <v>33</v>
      </c>
      <c r="U75" s="39">
        <v>33</v>
      </c>
      <c r="V75" s="39">
        <v>33</v>
      </c>
      <c r="W75" s="39">
        <v>33</v>
      </c>
      <c r="X75" s="39">
        <v>33</v>
      </c>
      <c r="Y75" s="39">
        <v>33</v>
      </c>
      <c r="Z75" s="39">
        <v>33</v>
      </c>
      <c r="AA75" s="39">
        <v>33</v>
      </c>
      <c r="AB75" s="39">
        <v>33</v>
      </c>
      <c r="AC75" s="39">
        <v>33</v>
      </c>
      <c r="AD75" s="39">
        <v>33</v>
      </c>
      <c r="AE75" s="39"/>
      <c r="AF75" s="39"/>
      <c r="AG75" s="39">
        <v>500</v>
      </c>
      <c r="AH75" s="39"/>
      <c r="AI75" s="39"/>
      <c r="AJ75" s="39"/>
      <c r="AK75" s="39"/>
      <c r="AL75" s="39"/>
      <c r="AM75" s="41"/>
      <c r="AN75" s="41"/>
      <c r="AO75" s="41"/>
      <c r="AP75" s="41"/>
      <c r="AQ75" s="39"/>
      <c r="AR75" s="39"/>
      <c r="AS75" s="39">
        <v>569</v>
      </c>
      <c r="AT75" s="39"/>
      <c r="AU75" s="39"/>
      <c r="AV75" s="39"/>
      <c r="AW75" s="39"/>
      <c r="AX75" s="39"/>
      <c r="AY75" s="41"/>
      <c r="AZ75" s="41"/>
      <c r="BA75" s="41"/>
      <c r="BB75" s="41"/>
    </row>
    <row r="76" spans="1:54">
      <c r="A76" s="42">
        <v>71</v>
      </c>
      <c r="B76" s="38" t="s">
        <v>52</v>
      </c>
      <c r="C76" s="38"/>
      <c r="D76" s="38"/>
      <c r="E76" s="38"/>
      <c r="F76" s="38"/>
      <c r="G76" s="39">
        <v>5000</v>
      </c>
      <c r="H76" s="39">
        <v>5000</v>
      </c>
      <c r="I76" s="39">
        <v>5000</v>
      </c>
      <c r="J76" s="39">
        <v>5000</v>
      </c>
      <c r="K76" s="39">
        <v>5000</v>
      </c>
      <c r="L76" s="39">
        <v>5000</v>
      </c>
      <c r="M76" s="39">
        <v>5000</v>
      </c>
      <c r="N76" s="39">
        <v>5000</v>
      </c>
      <c r="O76" s="39">
        <v>5000</v>
      </c>
      <c r="P76" s="39">
        <v>5000</v>
      </c>
      <c r="Q76" s="39">
        <v>5000</v>
      </c>
      <c r="R76" s="39">
        <v>5000</v>
      </c>
      <c r="S76" s="39">
        <v>33</v>
      </c>
      <c r="T76" s="39">
        <v>33</v>
      </c>
      <c r="U76" s="39">
        <v>33</v>
      </c>
      <c r="V76" s="39">
        <v>33</v>
      </c>
      <c r="W76" s="39">
        <v>33</v>
      </c>
      <c r="X76" s="39">
        <v>33</v>
      </c>
      <c r="Y76" s="39">
        <v>33</v>
      </c>
      <c r="Z76" s="39">
        <v>33</v>
      </c>
      <c r="AA76" s="39">
        <v>33</v>
      </c>
      <c r="AB76" s="39">
        <v>33</v>
      </c>
      <c r="AC76" s="39">
        <v>33</v>
      </c>
      <c r="AD76" s="39">
        <v>33</v>
      </c>
      <c r="AE76" s="39"/>
      <c r="AF76" s="39"/>
      <c r="AG76" s="39">
        <v>500</v>
      </c>
      <c r="AH76" s="39"/>
      <c r="AI76" s="39"/>
      <c r="AJ76" s="39"/>
      <c r="AK76" s="39"/>
      <c r="AL76" s="39"/>
      <c r="AM76" s="41"/>
      <c r="AN76" s="41"/>
      <c r="AO76" s="41"/>
      <c r="AP76" s="41"/>
      <c r="AQ76" s="39"/>
      <c r="AR76" s="39"/>
      <c r="AS76" s="39">
        <v>570</v>
      </c>
      <c r="AT76" s="39"/>
      <c r="AU76" s="39"/>
      <c r="AV76" s="39"/>
      <c r="AW76" s="39"/>
      <c r="AX76" s="39"/>
      <c r="AY76" s="41"/>
      <c r="AZ76" s="41"/>
      <c r="BA76" s="41"/>
      <c r="BB76" s="41"/>
    </row>
    <row r="77" spans="1:54">
      <c r="A77" s="42">
        <v>72</v>
      </c>
      <c r="B77" s="38" t="s">
        <v>52</v>
      </c>
      <c r="C77" s="38"/>
      <c r="D77" s="38"/>
      <c r="E77" s="38"/>
      <c r="F77" s="38"/>
      <c r="G77" s="39">
        <v>5000</v>
      </c>
      <c r="H77" s="39">
        <v>5000</v>
      </c>
      <c r="I77" s="39">
        <v>5000</v>
      </c>
      <c r="J77" s="39">
        <v>5000</v>
      </c>
      <c r="K77" s="39">
        <v>5000</v>
      </c>
      <c r="L77" s="39">
        <v>5000</v>
      </c>
      <c r="M77" s="39">
        <v>5000</v>
      </c>
      <c r="N77" s="39">
        <v>5000</v>
      </c>
      <c r="O77" s="39">
        <v>5000</v>
      </c>
      <c r="P77" s="39">
        <v>5000</v>
      </c>
      <c r="Q77" s="39">
        <v>5000</v>
      </c>
      <c r="R77" s="39">
        <v>5000</v>
      </c>
      <c r="S77" s="39">
        <v>33</v>
      </c>
      <c r="T77" s="39">
        <v>33</v>
      </c>
      <c r="U77" s="39">
        <v>33</v>
      </c>
      <c r="V77" s="39">
        <v>33</v>
      </c>
      <c r="W77" s="39">
        <v>33</v>
      </c>
      <c r="X77" s="39">
        <v>33</v>
      </c>
      <c r="Y77" s="39">
        <v>33</v>
      </c>
      <c r="Z77" s="39">
        <v>33</v>
      </c>
      <c r="AA77" s="39">
        <v>33</v>
      </c>
      <c r="AB77" s="39">
        <v>33</v>
      </c>
      <c r="AC77" s="39">
        <v>33</v>
      </c>
      <c r="AD77" s="39">
        <v>33</v>
      </c>
      <c r="AE77" s="39"/>
      <c r="AF77" s="39"/>
      <c r="AG77" s="39">
        <v>500</v>
      </c>
      <c r="AH77" s="39"/>
      <c r="AI77" s="39"/>
      <c r="AJ77" s="39"/>
      <c r="AK77" s="39"/>
      <c r="AL77" s="39"/>
      <c r="AM77" s="41"/>
      <c r="AN77" s="41"/>
      <c r="AO77" s="41"/>
      <c r="AP77" s="41"/>
      <c r="AQ77" s="39"/>
      <c r="AR77" s="39"/>
      <c r="AS77" s="39">
        <v>571</v>
      </c>
      <c r="AT77" s="39"/>
      <c r="AU77" s="39"/>
      <c r="AV77" s="39"/>
      <c r="AW77" s="39"/>
      <c r="AX77" s="39"/>
      <c r="AY77" s="41"/>
      <c r="AZ77" s="41"/>
      <c r="BA77" s="41"/>
      <c r="BB77" s="41"/>
    </row>
    <row r="78" spans="1:54">
      <c r="A78" s="42">
        <v>73</v>
      </c>
      <c r="B78" s="38" t="s">
        <v>52</v>
      </c>
      <c r="C78" s="38"/>
      <c r="D78" s="38"/>
      <c r="E78" s="38"/>
      <c r="F78" s="38"/>
      <c r="G78" s="39">
        <v>5000</v>
      </c>
      <c r="H78" s="39">
        <v>5000</v>
      </c>
      <c r="I78" s="39">
        <v>5000</v>
      </c>
      <c r="J78" s="39">
        <v>5000</v>
      </c>
      <c r="K78" s="39">
        <v>5000</v>
      </c>
      <c r="L78" s="39">
        <v>5000</v>
      </c>
      <c r="M78" s="39">
        <v>5000</v>
      </c>
      <c r="N78" s="39">
        <v>5000</v>
      </c>
      <c r="O78" s="39">
        <v>5000</v>
      </c>
      <c r="P78" s="39">
        <v>5000</v>
      </c>
      <c r="Q78" s="39">
        <v>5000</v>
      </c>
      <c r="R78" s="39">
        <v>5000</v>
      </c>
      <c r="S78" s="39">
        <v>33</v>
      </c>
      <c r="T78" s="39">
        <v>33</v>
      </c>
      <c r="U78" s="39">
        <v>33</v>
      </c>
      <c r="V78" s="39">
        <v>33</v>
      </c>
      <c r="W78" s="39">
        <v>33</v>
      </c>
      <c r="X78" s="39">
        <v>33</v>
      </c>
      <c r="Y78" s="39">
        <v>33</v>
      </c>
      <c r="Z78" s="39">
        <v>33</v>
      </c>
      <c r="AA78" s="39">
        <v>33</v>
      </c>
      <c r="AB78" s="39">
        <v>33</v>
      </c>
      <c r="AC78" s="39">
        <v>33</v>
      </c>
      <c r="AD78" s="39">
        <v>33</v>
      </c>
      <c r="AE78" s="39"/>
      <c r="AF78" s="39"/>
      <c r="AG78" s="39">
        <v>500</v>
      </c>
      <c r="AH78" s="39"/>
      <c r="AI78" s="39"/>
      <c r="AJ78" s="39"/>
      <c r="AK78" s="39"/>
      <c r="AL78" s="39"/>
      <c r="AM78" s="41"/>
      <c r="AN78" s="41"/>
      <c r="AO78" s="41"/>
      <c r="AP78" s="41"/>
      <c r="AQ78" s="39"/>
      <c r="AR78" s="39"/>
      <c r="AS78" s="39">
        <v>572</v>
      </c>
      <c r="AT78" s="39"/>
      <c r="AU78" s="39"/>
      <c r="AV78" s="39"/>
      <c r="AW78" s="39"/>
      <c r="AX78" s="39"/>
      <c r="AY78" s="41"/>
      <c r="AZ78" s="41"/>
      <c r="BA78" s="41"/>
      <c r="BB78" s="41"/>
    </row>
    <row r="79" spans="1:54">
      <c r="A79" s="42">
        <v>74</v>
      </c>
      <c r="B79" s="38" t="s">
        <v>52</v>
      </c>
      <c r="C79" s="38"/>
      <c r="D79" s="38"/>
      <c r="E79" s="38"/>
      <c r="F79" s="38"/>
      <c r="G79" s="39">
        <v>5000</v>
      </c>
      <c r="H79" s="39">
        <v>5000</v>
      </c>
      <c r="I79" s="39">
        <v>5000</v>
      </c>
      <c r="J79" s="39">
        <v>5000</v>
      </c>
      <c r="K79" s="39">
        <v>5000</v>
      </c>
      <c r="L79" s="39">
        <v>5000</v>
      </c>
      <c r="M79" s="39">
        <v>5000</v>
      </c>
      <c r="N79" s="39">
        <v>5000</v>
      </c>
      <c r="O79" s="39">
        <v>5000</v>
      </c>
      <c r="P79" s="39">
        <v>5000</v>
      </c>
      <c r="Q79" s="39">
        <v>5000</v>
      </c>
      <c r="R79" s="39">
        <v>5000</v>
      </c>
      <c r="S79" s="39">
        <v>33</v>
      </c>
      <c r="T79" s="39">
        <v>33</v>
      </c>
      <c r="U79" s="39">
        <v>33</v>
      </c>
      <c r="V79" s="39">
        <v>33</v>
      </c>
      <c r="W79" s="39">
        <v>33</v>
      </c>
      <c r="X79" s="39">
        <v>33</v>
      </c>
      <c r="Y79" s="39">
        <v>33</v>
      </c>
      <c r="Z79" s="39">
        <v>33</v>
      </c>
      <c r="AA79" s="39">
        <v>33</v>
      </c>
      <c r="AB79" s="39">
        <v>33</v>
      </c>
      <c r="AC79" s="39">
        <v>33</v>
      </c>
      <c r="AD79" s="39">
        <v>33</v>
      </c>
      <c r="AE79" s="39"/>
      <c r="AF79" s="39"/>
      <c r="AG79" s="39">
        <v>500</v>
      </c>
      <c r="AH79" s="39"/>
      <c r="AI79" s="39"/>
      <c r="AJ79" s="39"/>
      <c r="AK79" s="39"/>
      <c r="AL79" s="39"/>
      <c r="AM79" s="41"/>
      <c r="AN79" s="41"/>
      <c r="AO79" s="41"/>
      <c r="AP79" s="41"/>
      <c r="AQ79" s="39"/>
      <c r="AR79" s="39"/>
      <c r="AS79" s="39">
        <v>573</v>
      </c>
      <c r="AT79" s="39"/>
      <c r="AU79" s="39"/>
      <c r="AV79" s="39"/>
      <c r="AW79" s="39"/>
      <c r="AX79" s="39"/>
      <c r="AY79" s="41"/>
      <c r="AZ79" s="41"/>
      <c r="BA79" s="41"/>
      <c r="BB79" s="41"/>
    </row>
    <row r="80" spans="1:54">
      <c r="A80" s="42">
        <v>75</v>
      </c>
      <c r="B80" s="38" t="s">
        <v>52</v>
      </c>
      <c r="C80" s="38"/>
      <c r="D80" s="38"/>
      <c r="E80" s="38"/>
      <c r="F80" s="38"/>
      <c r="G80" s="39">
        <v>5000</v>
      </c>
      <c r="H80" s="39">
        <v>5000</v>
      </c>
      <c r="I80" s="39">
        <v>5000</v>
      </c>
      <c r="J80" s="39">
        <v>5000</v>
      </c>
      <c r="K80" s="39">
        <v>5000</v>
      </c>
      <c r="L80" s="39">
        <v>5000</v>
      </c>
      <c r="M80" s="39">
        <v>5000</v>
      </c>
      <c r="N80" s="39">
        <v>5000</v>
      </c>
      <c r="O80" s="39">
        <v>5000</v>
      </c>
      <c r="P80" s="39">
        <v>5000</v>
      </c>
      <c r="Q80" s="39">
        <v>5000</v>
      </c>
      <c r="R80" s="39">
        <v>5000</v>
      </c>
      <c r="S80" s="39">
        <v>33</v>
      </c>
      <c r="T80" s="39">
        <v>33</v>
      </c>
      <c r="U80" s="39">
        <v>33</v>
      </c>
      <c r="V80" s="39">
        <v>33</v>
      </c>
      <c r="W80" s="39">
        <v>33</v>
      </c>
      <c r="X80" s="39">
        <v>33</v>
      </c>
      <c r="Y80" s="39">
        <v>33</v>
      </c>
      <c r="Z80" s="39">
        <v>33</v>
      </c>
      <c r="AA80" s="39">
        <v>33</v>
      </c>
      <c r="AB80" s="39">
        <v>33</v>
      </c>
      <c r="AC80" s="39">
        <v>33</v>
      </c>
      <c r="AD80" s="39">
        <v>33</v>
      </c>
      <c r="AE80" s="39"/>
      <c r="AF80" s="39"/>
      <c r="AG80" s="39">
        <v>500</v>
      </c>
      <c r="AH80" s="39"/>
      <c r="AI80" s="39"/>
      <c r="AJ80" s="39"/>
      <c r="AK80" s="39"/>
      <c r="AL80" s="39"/>
      <c r="AM80" s="41"/>
      <c r="AN80" s="41"/>
      <c r="AO80" s="41"/>
      <c r="AP80" s="41"/>
      <c r="AQ80" s="39"/>
      <c r="AR80" s="39"/>
      <c r="AS80" s="39">
        <v>574</v>
      </c>
      <c r="AT80" s="39"/>
      <c r="AU80" s="39"/>
      <c r="AV80" s="39"/>
      <c r="AW80" s="39"/>
      <c r="AX80" s="39"/>
      <c r="AY80" s="41"/>
      <c r="AZ80" s="41"/>
      <c r="BA80" s="41"/>
      <c r="BB80" s="41"/>
    </row>
    <row r="81" spans="1:54">
      <c r="A81" s="42">
        <v>76</v>
      </c>
      <c r="B81" s="38" t="s">
        <v>52</v>
      </c>
      <c r="C81" s="38"/>
      <c r="D81" s="38"/>
      <c r="E81" s="38"/>
      <c r="F81" s="38"/>
      <c r="G81" s="39">
        <v>5000</v>
      </c>
      <c r="H81" s="39">
        <v>5000</v>
      </c>
      <c r="I81" s="39">
        <v>5000</v>
      </c>
      <c r="J81" s="39">
        <v>5000</v>
      </c>
      <c r="K81" s="39">
        <v>5000</v>
      </c>
      <c r="L81" s="39">
        <v>5000</v>
      </c>
      <c r="M81" s="39">
        <v>5000</v>
      </c>
      <c r="N81" s="39">
        <v>5000</v>
      </c>
      <c r="O81" s="39">
        <v>5000</v>
      </c>
      <c r="P81" s="39">
        <v>5000</v>
      </c>
      <c r="Q81" s="39">
        <v>5000</v>
      </c>
      <c r="R81" s="39">
        <v>5000</v>
      </c>
      <c r="S81" s="39">
        <v>33</v>
      </c>
      <c r="T81" s="39">
        <v>33</v>
      </c>
      <c r="U81" s="39">
        <v>33</v>
      </c>
      <c r="V81" s="39">
        <v>33</v>
      </c>
      <c r="W81" s="39">
        <v>33</v>
      </c>
      <c r="X81" s="39">
        <v>33</v>
      </c>
      <c r="Y81" s="39">
        <v>33</v>
      </c>
      <c r="Z81" s="39">
        <v>33</v>
      </c>
      <c r="AA81" s="39">
        <v>33</v>
      </c>
      <c r="AB81" s="39">
        <v>33</v>
      </c>
      <c r="AC81" s="39">
        <v>33</v>
      </c>
      <c r="AD81" s="39">
        <v>33</v>
      </c>
      <c r="AE81" s="39"/>
      <c r="AF81" s="39"/>
      <c r="AG81" s="39">
        <v>500</v>
      </c>
      <c r="AH81" s="39"/>
      <c r="AI81" s="39"/>
      <c r="AJ81" s="39"/>
      <c r="AK81" s="39"/>
      <c r="AL81" s="39"/>
      <c r="AM81" s="41"/>
      <c r="AN81" s="41"/>
      <c r="AO81" s="41"/>
      <c r="AP81" s="41"/>
      <c r="AQ81" s="39"/>
      <c r="AR81" s="39"/>
      <c r="AS81" s="39">
        <v>575</v>
      </c>
      <c r="AT81" s="39"/>
      <c r="AU81" s="39"/>
      <c r="AV81" s="39"/>
      <c r="AW81" s="39"/>
      <c r="AX81" s="39"/>
      <c r="AY81" s="41"/>
      <c r="AZ81" s="41"/>
      <c r="BA81" s="41"/>
      <c r="BB81" s="41"/>
    </row>
    <row r="82" spans="1:54">
      <c r="A82" s="42">
        <v>77</v>
      </c>
      <c r="B82" s="38" t="s">
        <v>52</v>
      </c>
      <c r="C82" s="38"/>
      <c r="D82" s="38"/>
      <c r="E82" s="38"/>
      <c r="F82" s="38"/>
      <c r="G82" s="39">
        <v>5000</v>
      </c>
      <c r="H82" s="39">
        <v>5000</v>
      </c>
      <c r="I82" s="39">
        <v>5000</v>
      </c>
      <c r="J82" s="39">
        <v>5000</v>
      </c>
      <c r="K82" s="39">
        <v>5000</v>
      </c>
      <c r="L82" s="39">
        <v>5000</v>
      </c>
      <c r="M82" s="39">
        <v>5000</v>
      </c>
      <c r="N82" s="39">
        <v>5000</v>
      </c>
      <c r="O82" s="39">
        <v>5000</v>
      </c>
      <c r="P82" s="39">
        <v>5000</v>
      </c>
      <c r="Q82" s="39">
        <v>5000</v>
      </c>
      <c r="R82" s="39">
        <v>5000</v>
      </c>
      <c r="S82" s="39">
        <v>33</v>
      </c>
      <c r="T82" s="39">
        <v>33</v>
      </c>
      <c r="U82" s="39">
        <v>33</v>
      </c>
      <c r="V82" s="39">
        <v>33</v>
      </c>
      <c r="W82" s="39">
        <v>33</v>
      </c>
      <c r="X82" s="39">
        <v>33</v>
      </c>
      <c r="Y82" s="39">
        <v>33</v>
      </c>
      <c r="Z82" s="39">
        <v>33</v>
      </c>
      <c r="AA82" s="39">
        <v>33</v>
      </c>
      <c r="AB82" s="39">
        <v>33</v>
      </c>
      <c r="AC82" s="39">
        <v>33</v>
      </c>
      <c r="AD82" s="39">
        <v>33</v>
      </c>
      <c r="AE82" s="39"/>
      <c r="AF82" s="39"/>
      <c r="AG82" s="39">
        <v>500</v>
      </c>
      <c r="AH82" s="39"/>
      <c r="AI82" s="39"/>
      <c r="AJ82" s="39"/>
      <c r="AK82" s="39"/>
      <c r="AL82" s="39"/>
      <c r="AM82" s="41"/>
      <c r="AN82" s="41"/>
      <c r="AO82" s="41"/>
      <c r="AP82" s="41"/>
      <c r="AQ82" s="39"/>
      <c r="AR82" s="39"/>
      <c r="AS82" s="39">
        <v>576</v>
      </c>
      <c r="AT82" s="39"/>
      <c r="AU82" s="39"/>
      <c r="AV82" s="39"/>
      <c r="AW82" s="39"/>
      <c r="AX82" s="39"/>
      <c r="AY82" s="41"/>
      <c r="AZ82" s="41"/>
      <c r="BA82" s="41"/>
      <c r="BB82" s="41"/>
    </row>
    <row r="83" spans="1:54">
      <c r="A83" s="42">
        <v>78</v>
      </c>
      <c r="B83" s="38" t="s">
        <v>52</v>
      </c>
      <c r="C83" s="38"/>
      <c r="D83" s="38"/>
      <c r="E83" s="38"/>
      <c r="F83" s="38"/>
      <c r="G83" s="39">
        <v>5000</v>
      </c>
      <c r="H83" s="39">
        <v>5000</v>
      </c>
      <c r="I83" s="39">
        <v>5000</v>
      </c>
      <c r="J83" s="39">
        <v>5000</v>
      </c>
      <c r="K83" s="39">
        <v>5000</v>
      </c>
      <c r="L83" s="39">
        <v>5000</v>
      </c>
      <c r="M83" s="39">
        <v>5000</v>
      </c>
      <c r="N83" s="39">
        <v>5000</v>
      </c>
      <c r="O83" s="39">
        <v>5000</v>
      </c>
      <c r="P83" s="39">
        <v>5000</v>
      </c>
      <c r="Q83" s="39">
        <v>5000</v>
      </c>
      <c r="R83" s="39">
        <v>5000</v>
      </c>
      <c r="S83" s="39">
        <v>33</v>
      </c>
      <c r="T83" s="39">
        <v>33</v>
      </c>
      <c r="U83" s="39">
        <v>33</v>
      </c>
      <c r="V83" s="39">
        <v>33</v>
      </c>
      <c r="W83" s="39">
        <v>33</v>
      </c>
      <c r="X83" s="39">
        <v>33</v>
      </c>
      <c r="Y83" s="39">
        <v>33</v>
      </c>
      <c r="Z83" s="39">
        <v>33</v>
      </c>
      <c r="AA83" s="39">
        <v>33</v>
      </c>
      <c r="AB83" s="39">
        <v>33</v>
      </c>
      <c r="AC83" s="39">
        <v>33</v>
      </c>
      <c r="AD83" s="39">
        <v>33</v>
      </c>
      <c r="AE83" s="39"/>
      <c r="AF83" s="39"/>
      <c r="AG83" s="39">
        <v>500</v>
      </c>
      <c r="AH83" s="39"/>
      <c r="AI83" s="39"/>
      <c r="AJ83" s="39"/>
      <c r="AK83" s="39"/>
      <c r="AL83" s="39"/>
      <c r="AM83" s="41"/>
      <c r="AN83" s="41"/>
      <c r="AO83" s="41"/>
      <c r="AP83" s="41"/>
      <c r="AQ83" s="39"/>
      <c r="AR83" s="39"/>
      <c r="AS83" s="39">
        <v>577</v>
      </c>
      <c r="AT83" s="39"/>
      <c r="AU83" s="39"/>
      <c r="AV83" s="39"/>
      <c r="AW83" s="39"/>
      <c r="AX83" s="39"/>
      <c r="AY83" s="41"/>
      <c r="AZ83" s="41"/>
      <c r="BA83" s="41"/>
      <c r="BB83" s="41"/>
    </row>
    <row r="84" spans="1:54">
      <c r="A84" s="42">
        <v>79</v>
      </c>
      <c r="B84" s="38" t="s">
        <v>52</v>
      </c>
      <c r="C84" s="38"/>
      <c r="D84" s="38"/>
      <c r="E84" s="38"/>
      <c r="F84" s="38"/>
      <c r="G84" s="39">
        <v>5000</v>
      </c>
      <c r="H84" s="39">
        <v>5000</v>
      </c>
      <c r="I84" s="39">
        <v>5000</v>
      </c>
      <c r="J84" s="39">
        <v>5000</v>
      </c>
      <c r="K84" s="39">
        <v>5000</v>
      </c>
      <c r="L84" s="39">
        <v>5000</v>
      </c>
      <c r="M84" s="39">
        <v>5000</v>
      </c>
      <c r="N84" s="39">
        <v>5000</v>
      </c>
      <c r="O84" s="39">
        <v>5000</v>
      </c>
      <c r="P84" s="39">
        <v>5000</v>
      </c>
      <c r="Q84" s="39">
        <v>5000</v>
      </c>
      <c r="R84" s="39">
        <v>5000</v>
      </c>
      <c r="S84" s="39">
        <v>33</v>
      </c>
      <c r="T84" s="39">
        <v>33</v>
      </c>
      <c r="U84" s="39">
        <v>33</v>
      </c>
      <c r="V84" s="39">
        <v>33</v>
      </c>
      <c r="W84" s="39">
        <v>33</v>
      </c>
      <c r="X84" s="39">
        <v>33</v>
      </c>
      <c r="Y84" s="39">
        <v>33</v>
      </c>
      <c r="Z84" s="39">
        <v>33</v>
      </c>
      <c r="AA84" s="39">
        <v>33</v>
      </c>
      <c r="AB84" s="39">
        <v>33</v>
      </c>
      <c r="AC84" s="39">
        <v>33</v>
      </c>
      <c r="AD84" s="39">
        <v>33</v>
      </c>
      <c r="AE84" s="39"/>
      <c r="AF84" s="39"/>
      <c r="AG84" s="39">
        <v>500</v>
      </c>
      <c r="AH84" s="39"/>
      <c r="AI84" s="39"/>
      <c r="AJ84" s="39"/>
      <c r="AK84" s="39"/>
      <c r="AL84" s="39"/>
      <c r="AM84" s="41"/>
      <c r="AN84" s="41"/>
      <c r="AO84" s="41"/>
      <c r="AP84" s="41"/>
      <c r="AQ84" s="39"/>
      <c r="AR84" s="39"/>
      <c r="AS84" s="39">
        <v>578</v>
      </c>
      <c r="AT84" s="39"/>
      <c r="AU84" s="39"/>
      <c r="AV84" s="39"/>
      <c r="AW84" s="39"/>
      <c r="AX84" s="39"/>
      <c r="AY84" s="41"/>
      <c r="AZ84" s="41"/>
      <c r="BA84" s="41"/>
      <c r="BB84" s="41"/>
    </row>
    <row r="85" spans="1:54">
      <c r="A85" s="42">
        <v>80</v>
      </c>
      <c r="B85" s="38" t="s">
        <v>52</v>
      </c>
      <c r="C85" s="38"/>
      <c r="D85" s="38"/>
      <c r="E85" s="38"/>
      <c r="F85" s="38"/>
      <c r="G85" s="39">
        <v>5000</v>
      </c>
      <c r="H85" s="39">
        <v>5000</v>
      </c>
      <c r="I85" s="39">
        <v>5000</v>
      </c>
      <c r="J85" s="39">
        <v>5000</v>
      </c>
      <c r="K85" s="39">
        <v>5000</v>
      </c>
      <c r="L85" s="39">
        <v>5000</v>
      </c>
      <c r="M85" s="39">
        <v>5000</v>
      </c>
      <c r="N85" s="39">
        <v>5000</v>
      </c>
      <c r="O85" s="39">
        <v>5000</v>
      </c>
      <c r="P85" s="39">
        <v>5000</v>
      </c>
      <c r="Q85" s="39">
        <v>5000</v>
      </c>
      <c r="R85" s="39">
        <v>5000</v>
      </c>
      <c r="S85" s="39">
        <v>33</v>
      </c>
      <c r="T85" s="39">
        <v>33</v>
      </c>
      <c r="U85" s="39">
        <v>33</v>
      </c>
      <c r="V85" s="39">
        <v>33</v>
      </c>
      <c r="W85" s="39">
        <v>33</v>
      </c>
      <c r="X85" s="39">
        <v>33</v>
      </c>
      <c r="Y85" s="39">
        <v>33</v>
      </c>
      <c r="Z85" s="39">
        <v>33</v>
      </c>
      <c r="AA85" s="39">
        <v>33</v>
      </c>
      <c r="AB85" s="39">
        <v>33</v>
      </c>
      <c r="AC85" s="39">
        <v>33</v>
      </c>
      <c r="AD85" s="39">
        <v>33</v>
      </c>
      <c r="AE85" s="39"/>
      <c r="AF85" s="39"/>
      <c r="AG85" s="39">
        <v>500</v>
      </c>
      <c r="AH85" s="39"/>
      <c r="AI85" s="39"/>
      <c r="AJ85" s="39"/>
      <c r="AK85" s="39"/>
      <c r="AL85" s="39"/>
      <c r="AM85" s="41"/>
      <c r="AN85" s="41"/>
      <c r="AO85" s="41"/>
      <c r="AP85" s="41"/>
      <c r="AQ85" s="39"/>
      <c r="AR85" s="39"/>
      <c r="AS85" s="39">
        <v>579</v>
      </c>
      <c r="AT85" s="39"/>
      <c r="AU85" s="39"/>
      <c r="AV85" s="39"/>
      <c r="AW85" s="39"/>
      <c r="AX85" s="39"/>
      <c r="AY85" s="41"/>
      <c r="AZ85" s="41"/>
      <c r="BA85" s="41"/>
      <c r="BB85" s="41"/>
    </row>
    <row r="86" spans="1:54">
      <c r="A86" s="42">
        <v>81</v>
      </c>
      <c r="B86" s="38" t="s">
        <v>52</v>
      </c>
      <c r="C86" s="38"/>
      <c r="D86" s="38"/>
      <c r="E86" s="38"/>
      <c r="F86" s="38"/>
      <c r="G86" s="39">
        <v>5000</v>
      </c>
      <c r="H86" s="39">
        <v>5000</v>
      </c>
      <c r="I86" s="39">
        <v>5000</v>
      </c>
      <c r="J86" s="39">
        <v>5000</v>
      </c>
      <c r="K86" s="39">
        <v>5000</v>
      </c>
      <c r="L86" s="39">
        <v>5000</v>
      </c>
      <c r="M86" s="39">
        <v>5000</v>
      </c>
      <c r="N86" s="39">
        <v>5000</v>
      </c>
      <c r="O86" s="39">
        <v>5000</v>
      </c>
      <c r="P86" s="39">
        <v>5000</v>
      </c>
      <c r="Q86" s="39">
        <v>5000</v>
      </c>
      <c r="R86" s="39">
        <v>5000</v>
      </c>
      <c r="S86" s="39">
        <v>33</v>
      </c>
      <c r="T86" s="39">
        <v>33</v>
      </c>
      <c r="U86" s="39">
        <v>33</v>
      </c>
      <c r="V86" s="39">
        <v>33</v>
      </c>
      <c r="W86" s="39">
        <v>33</v>
      </c>
      <c r="X86" s="39">
        <v>33</v>
      </c>
      <c r="Y86" s="39">
        <v>33</v>
      </c>
      <c r="Z86" s="39">
        <v>33</v>
      </c>
      <c r="AA86" s="39">
        <v>33</v>
      </c>
      <c r="AB86" s="39">
        <v>33</v>
      </c>
      <c r="AC86" s="39">
        <v>33</v>
      </c>
      <c r="AD86" s="39">
        <v>33</v>
      </c>
      <c r="AE86" s="39"/>
      <c r="AF86" s="39"/>
      <c r="AG86" s="39">
        <v>500</v>
      </c>
      <c r="AH86" s="39"/>
      <c r="AI86" s="39"/>
      <c r="AJ86" s="39"/>
      <c r="AK86" s="39"/>
      <c r="AL86" s="39"/>
      <c r="AM86" s="41"/>
      <c r="AN86" s="41"/>
      <c r="AO86" s="41"/>
      <c r="AP86" s="41"/>
      <c r="AQ86" s="39"/>
      <c r="AR86" s="39"/>
      <c r="AS86" s="39">
        <v>580</v>
      </c>
      <c r="AT86" s="39"/>
      <c r="AU86" s="39"/>
      <c r="AV86" s="39"/>
      <c r="AW86" s="39"/>
      <c r="AX86" s="39"/>
      <c r="AY86" s="41"/>
      <c r="AZ86" s="41"/>
      <c r="BA86" s="41"/>
      <c r="BB86" s="41"/>
    </row>
    <row r="87" spans="1:54">
      <c r="A87" s="42">
        <v>82</v>
      </c>
      <c r="B87" s="38" t="s">
        <v>52</v>
      </c>
      <c r="C87" s="38"/>
      <c r="D87" s="38"/>
      <c r="E87" s="38"/>
      <c r="F87" s="38"/>
      <c r="G87" s="39">
        <v>5000</v>
      </c>
      <c r="H87" s="39">
        <v>5000</v>
      </c>
      <c r="I87" s="39">
        <v>5000</v>
      </c>
      <c r="J87" s="39">
        <v>5000</v>
      </c>
      <c r="K87" s="39">
        <v>5000</v>
      </c>
      <c r="L87" s="39">
        <v>5000</v>
      </c>
      <c r="M87" s="39">
        <v>5000</v>
      </c>
      <c r="N87" s="39">
        <v>5000</v>
      </c>
      <c r="O87" s="39">
        <v>5000</v>
      </c>
      <c r="P87" s="39">
        <v>5000</v>
      </c>
      <c r="Q87" s="39">
        <v>5000</v>
      </c>
      <c r="R87" s="39">
        <v>5000</v>
      </c>
      <c r="S87" s="39">
        <v>33</v>
      </c>
      <c r="T87" s="39">
        <v>33</v>
      </c>
      <c r="U87" s="39">
        <v>33</v>
      </c>
      <c r="V87" s="39">
        <v>33</v>
      </c>
      <c r="W87" s="39">
        <v>33</v>
      </c>
      <c r="X87" s="39">
        <v>33</v>
      </c>
      <c r="Y87" s="39">
        <v>33</v>
      </c>
      <c r="Z87" s="39">
        <v>33</v>
      </c>
      <c r="AA87" s="39">
        <v>33</v>
      </c>
      <c r="AB87" s="39">
        <v>33</v>
      </c>
      <c r="AC87" s="39">
        <v>33</v>
      </c>
      <c r="AD87" s="39">
        <v>33</v>
      </c>
      <c r="AE87" s="39"/>
      <c r="AF87" s="39"/>
      <c r="AG87" s="39">
        <v>500</v>
      </c>
      <c r="AH87" s="39"/>
      <c r="AI87" s="39"/>
      <c r="AJ87" s="39"/>
      <c r="AK87" s="39"/>
      <c r="AL87" s="39"/>
      <c r="AM87" s="41"/>
      <c r="AN87" s="41"/>
      <c r="AO87" s="41"/>
      <c r="AP87" s="41"/>
      <c r="AQ87" s="39"/>
      <c r="AR87" s="39"/>
      <c r="AS87" s="39">
        <v>581</v>
      </c>
      <c r="AT87" s="39"/>
      <c r="AU87" s="39"/>
      <c r="AV87" s="39"/>
      <c r="AW87" s="39"/>
      <c r="AX87" s="39"/>
      <c r="AY87" s="41"/>
      <c r="AZ87" s="41"/>
      <c r="BA87" s="41"/>
      <c r="BB87" s="41"/>
    </row>
    <row r="88" spans="1:54">
      <c r="A88" s="42">
        <v>83</v>
      </c>
      <c r="B88" s="38" t="s">
        <v>52</v>
      </c>
      <c r="C88" s="38"/>
      <c r="D88" s="38"/>
      <c r="E88" s="38"/>
      <c r="F88" s="38"/>
      <c r="G88" s="39">
        <v>5000</v>
      </c>
      <c r="H88" s="39">
        <v>5000</v>
      </c>
      <c r="I88" s="39">
        <v>5000</v>
      </c>
      <c r="J88" s="39">
        <v>5000</v>
      </c>
      <c r="K88" s="39">
        <v>5000</v>
      </c>
      <c r="L88" s="39">
        <v>5000</v>
      </c>
      <c r="M88" s="39">
        <v>5000</v>
      </c>
      <c r="N88" s="39">
        <v>5000</v>
      </c>
      <c r="O88" s="39">
        <v>5000</v>
      </c>
      <c r="P88" s="39">
        <v>5000</v>
      </c>
      <c r="Q88" s="39">
        <v>5000</v>
      </c>
      <c r="R88" s="39">
        <v>5000</v>
      </c>
      <c r="S88" s="39">
        <v>33</v>
      </c>
      <c r="T88" s="39">
        <v>33</v>
      </c>
      <c r="U88" s="39">
        <v>33</v>
      </c>
      <c r="V88" s="39">
        <v>33</v>
      </c>
      <c r="W88" s="39">
        <v>33</v>
      </c>
      <c r="X88" s="39">
        <v>33</v>
      </c>
      <c r="Y88" s="39">
        <v>33</v>
      </c>
      <c r="Z88" s="39">
        <v>33</v>
      </c>
      <c r="AA88" s="39">
        <v>33</v>
      </c>
      <c r="AB88" s="39">
        <v>33</v>
      </c>
      <c r="AC88" s="39">
        <v>33</v>
      </c>
      <c r="AD88" s="39">
        <v>33</v>
      </c>
      <c r="AE88" s="39"/>
      <c r="AF88" s="39"/>
      <c r="AG88" s="39">
        <v>500</v>
      </c>
      <c r="AH88" s="39"/>
      <c r="AI88" s="39"/>
      <c r="AJ88" s="39"/>
      <c r="AK88" s="39"/>
      <c r="AL88" s="39"/>
      <c r="AM88" s="41"/>
      <c r="AN88" s="41"/>
      <c r="AO88" s="41"/>
      <c r="AP88" s="41"/>
      <c r="AQ88" s="39"/>
      <c r="AR88" s="39"/>
      <c r="AS88" s="39">
        <v>582</v>
      </c>
      <c r="AT88" s="39"/>
      <c r="AU88" s="39"/>
      <c r="AV88" s="39"/>
      <c r="AW88" s="39"/>
      <c r="AX88" s="39"/>
      <c r="AY88" s="41"/>
      <c r="AZ88" s="41"/>
      <c r="BA88" s="41"/>
      <c r="BB88" s="41"/>
    </row>
    <row r="89" spans="1:54">
      <c r="A89" s="42">
        <v>84</v>
      </c>
      <c r="B89" s="38" t="s">
        <v>52</v>
      </c>
      <c r="C89" s="38"/>
      <c r="D89" s="38"/>
      <c r="E89" s="38"/>
      <c r="F89" s="38"/>
      <c r="G89" s="39">
        <v>5000</v>
      </c>
      <c r="H89" s="39">
        <v>5000</v>
      </c>
      <c r="I89" s="39">
        <v>5000</v>
      </c>
      <c r="J89" s="39">
        <v>5000</v>
      </c>
      <c r="K89" s="39">
        <v>5000</v>
      </c>
      <c r="L89" s="39">
        <v>5000</v>
      </c>
      <c r="M89" s="39">
        <v>5000</v>
      </c>
      <c r="N89" s="39">
        <v>5000</v>
      </c>
      <c r="O89" s="39">
        <v>5000</v>
      </c>
      <c r="P89" s="39">
        <v>5000</v>
      </c>
      <c r="Q89" s="39">
        <v>5000</v>
      </c>
      <c r="R89" s="39">
        <v>5000</v>
      </c>
      <c r="S89" s="39">
        <v>33</v>
      </c>
      <c r="T89" s="39">
        <v>33</v>
      </c>
      <c r="U89" s="39">
        <v>33</v>
      </c>
      <c r="V89" s="39">
        <v>33</v>
      </c>
      <c r="W89" s="39">
        <v>33</v>
      </c>
      <c r="X89" s="39">
        <v>33</v>
      </c>
      <c r="Y89" s="39">
        <v>33</v>
      </c>
      <c r="Z89" s="39">
        <v>33</v>
      </c>
      <c r="AA89" s="39">
        <v>33</v>
      </c>
      <c r="AB89" s="39">
        <v>33</v>
      </c>
      <c r="AC89" s="39">
        <v>33</v>
      </c>
      <c r="AD89" s="39">
        <v>33</v>
      </c>
      <c r="AE89" s="39"/>
      <c r="AF89" s="39"/>
      <c r="AG89" s="39">
        <v>500</v>
      </c>
      <c r="AH89" s="39"/>
      <c r="AI89" s="39"/>
      <c r="AJ89" s="39"/>
      <c r="AK89" s="39"/>
      <c r="AL89" s="39"/>
      <c r="AM89" s="41"/>
      <c r="AN89" s="41"/>
      <c r="AO89" s="41"/>
      <c r="AP89" s="41"/>
      <c r="AQ89" s="39"/>
      <c r="AR89" s="39"/>
      <c r="AS89" s="39">
        <v>583</v>
      </c>
      <c r="AT89" s="39"/>
      <c r="AU89" s="39"/>
      <c r="AV89" s="39"/>
      <c r="AW89" s="39"/>
      <c r="AX89" s="39"/>
      <c r="AY89" s="41"/>
      <c r="AZ89" s="41"/>
      <c r="BA89" s="41"/>
      <c r="BB89" s="41"/>
    </row>
    <row r="90" spans="1:54">
      <c r="A90" s="42">
        <v>85</v>
      </c>
      <c r="B90" s="38" t="s">
        <v>52</v>
      </c>
      <c r="C90" s="38"/>
      <c r="D90" s="38"/>
      <c r="E90" s="38"/>
      <c r="F90" s="38"/>
      <c r="G90" s="39">
        <v>5000</v>
      </c>
      <c r="H90" s="39">
        <v>5000</v>
      </c>
      <c r="I90" s="39">
        <v>5000</v>
      </c>
      <c r="J90" s="39">
        <v>5000</v>
      </c>
      <c r="K90" s="39">
        <v>5000</v>
      </c>
      <c r="L90" s="39">
        <v>5000</v>
      </c>
      <c r="M90" s="39">
        <v>5000</v>
      </c>
      <c r="N90" s="39">
        <v>5000</v>
      </c>
      <c r="O90" s="39">
        <v>5000</v>
      </c>
      <c r="P90" s="39">
        <v>5000</v>
      </c>
      <c r="Q90" s="39">
        <v>5000</v>
      </c>
      <c r="R90" s="39">
        <v>5000</v>
      </c>
      <c r="S90" s="39">
        <v>33</v>
      </c>
      <c r="T90" s="39">
        <v>33</v>
      </c>
      <c r="U90" s="39">
        <v>33</v>
      </c>
      <c r="V90" s="39">
        <v>33</v>
      </c>
      <c r="W90" s="39">
        <v>33</v>
      </c>
      <c r="X90" s="39">
        <v>33</v>
      </c>
      <c r="Y90" s="39">
        <v>33</v>
      </c>
      <c r="Z90" s="39">
        <v>33</v>
      </c>
      <c r="AA90" s="39">
        <v>33</v>
      </c>
      <c r="AB90" s="39">
        <v>33</v>
      </c>
      <c r="AC90" s="39">
        <v>33</v>
      </c>
      <c r="AD90" s="39">
        <v>33</v>
      </c>
      <c r="AE90" s="39"/>
      <c r="AF90" s="39"/>
      <c r="AG90" s="39">
        <v>500</v>
      </c>
      <c r="AH90" s="39"/>
      <c r="AI90" s="39"/>
      <c r="AJ90" s="39"/>
      <c r="AK90" s="39"/>
      <c r="AL90" s="39"/>
      <c r="AM90" s="41"/>
      <c r="AN90" s="41"/>
      <c r="AO90" s="41"/>
      <c r="AP90" s="41"/>
      <c r="AQ90" s="39"/>
      <c r="AR90" s="39"/>
      <c r="AS90" s="39">
        <v>584</v>
      </c>
      <c r="AT90" s="39"/>
      <c r="AU90" s="39"/>
      <c r="AV90" s="39"/>
      <c r="AW90" s="39"/>
      <c r="AX90" s="39"/>
      <c r="AY90" s="41"/>
      <c r="AZ90" s="41"/>
      <c r="BA90" s="41"/>
      <c r="BB90" s="41"/>
    </row>
    <row r="91" spans="1:54">
      <c r="A91" s="42">
        <v>86</v>
      </c>
      <c r="B91" s="38" t="s">
        <v>52</v>
      </c>
      <c r="C91" s="38"/>
      <c r="D91" s="38"/>
      <c r="E91" s="38"/>
      <c r="F91" s="38">
        <v>100</v>
      </c>
      <c r="G91" s="39">
        <v>5000</v>
      </c>
      <c r="H91" s="39">
        <v>5000</v>
      </c>
      <c r="I91" s="39">
        <v>5000</v>
      </c>
      <c r="J91" s="39">
        <v>5000</v>
      </c>
      <c r="K91" s="39">
        <v>5000</v>
      </c>
      <c r="L91" s="39">
        <v>5000</v>
      </c>
      <c r="M91" s="39">
        <v>5000</v>
      </c>
      <c r="N91" s="39">
        <v>5000</v>
      </c>
      <c r="O91" s="39">
        <v>5000</v>
      </c>
      <c r="P91" s="39">
        <v>5000</v>
      </c>
      <c r="Q91" s="39">
        <v>5000</v>
      </c>
      <c r="R91" s="39">
        <v>5000</v>
      </c>
      <c r="S91" s="39">
        <v>33</v>
      </c>
      <c r="T91" s="39">
        <v>33</v>
      </c>
      <c r="U91" s="39">
        <v>33</v>
      </c>
      <c r="V91" s="39">
        <v>33</v>
      </c>
      <c r="W91" s="39">
        <v>33</v>
      </c>
      <c r="X91" s="39">
        <v>33</v>
      </c>
      <c r="Y91" s="39">
        <v>33</v>
      </c>
      <c r="Z91" s="39">
        <v>33</v>
      </c>
      <c r="AA91" s="39">
        <v>33</v>
      </c>
      <c r="AB91" s="39">
        <v>33</v>
      </c>
      <c r="AC91" s="39">
        <v>33</v>
      </c>
      <c r="AD91" s="39">
        <v>33</v>
      </c>
      <c r="AE91" s="39"/>
      <c r="AF91" s="39"/>
      <c r="AG91" s="39">
        <v>500</v>
      </c>
      <c r="AH91" s="39"/>
      <c r="AI91" s="39"/>
      <c r="AJ91" s="39"/>
      <c r="AK91" s="39"/>
      <c r="AL91" s="39"/>
      <c r="AM91" s="41"/>
      <c r="AN91" s="41"/>
      <c r="AO91" s="41"/>
      <c r="AP91" s="41"/>
      <c r="AQ91" s="39"/>
      <c r="AR91" s="39"/>
      <c r="AS91" s="39">
        <v>585</v>
      </c>
      <c r="AT91" s="39"/>
      <c r="AU91" s="39"/>
      <c r="AV91" s="39"/>
      <c r="AW91" s="39"/>
      <c r="AX91" s="39"/>
      <c r="AY91" s="41"/>
      <c r="AZ91" s="41"/>
      <c r="BA91" s="41"/>
      <c r="BB91" s="41"/>
    </row>
    <row r="92" spans="1:54">
      <c r="A92" s="42">
        <v>87</v>
      </c>
      <c r="B92" s="38" t="s">
        <v>52</v>
      </c>
      <c r="C92" s="38"/>
      <c r="D92" s="38"/>
      <c r="E92" s="38"/>
      <c r="F92" s="38"/>
      <c r="G92" s="39">
        <v>5000</v>
      </c>
      <c r="H92" s="39">
        <v>5000</v>
      </c>
      <c r="I92" s="39">
        <v>5000</v>
      </c>
      <c r="J92" s="39">
        <v>5000</v>
      </c>
      <c r="K92" s="39">
        <v>5000</v>
      </c>
      <c r="L92" s="39">
        <v>5000</v>
      </c>
      <c r="M92" s="39">
        <v>5000</v>
      </c>
      <c r="N92" s="39">
        <v>5000</v>
      </c>
      <c r="O92" s="39">
        <v>5000</v>
      </c>
      <c r="P92" s="39">
        <v>5000</v>
      </c>
      <c r="Q92" s="39">
        <v>5000</v>
      </c>
      <c r="R92" s="39">
        <v>5000</v>
      </c>
      <c r="S92" s="39">
        <v>33</v>
      </c>
      <c r="T92" s="39">
        <v>33</v>
      </c>
      <c r="U92" s="39">
        <v>33</v>
      </c>
      <c r="V92" s="39">
        <v>33</v>
      </c>
      <c r="W92" s="39">
        <v>33</v>
      </c>
      <c r="X92" s="39">
        <v>33</v>
      </c>
      <c r="Y92" s="39">
        <v>33</v>
      </c>
      <c r="Z92" s="39">
        <v>33</v>
      </c>
      <c r="AA92" s="39">
        <v>33</v>
      </c>
      <c r="AB92" s="39">
        <v>33</v>
      </c>
      <c r="AC92" s="39">
        <v>33</v>
      </c>
      <c r="AD92" s="39">
        <v>33</v>
      </c>
      <c r="AE92" s="39"/>
      <c r="AF92" s="39"/>
      <c r="AG92" s="39">
        <v>500</v>
      </c>
      <c r="AH92" s="39"/>
      <c r="AI92" s="39"/>
      <c r="AJ92" s="39"/>
      <c r="AK92" s="39"/>
      <c r="AL92" s="39"/>
      <c r="AM92" s="41"/>
      <c r="AN92" s="41"/>
      <c r="AO92" s="41"/>
      <c r="AP92" s="41"/>
      <c r="AQ92" s="39"/>
      <c r="AR92" s="39"/>
      <c r="AS92" s="39">
        <v>586</v>
      </c>
      <c r="AT92" s="39"/>
      <c r="AU92" s="39"/>
      <c r="AV92" s="39"/>
      <c r="AW92" s="39"/>
      <c r="AX92" s="39"/>
      <c r="AY92" s="41"/>
      <c r="AZ92" s="41"/>
      <c r="BA92" s="41"/>
      <c r="BB92" s="41"/>
    </row>
    <row r="93" spans="1:54">
      <c r="A93" s="42">
        <v>88</v>
      </c>
      <c r="B93" s="38" t="s">
        <v>52</v>
      </c>
      <c r="C93" s="38"/>
      <c r="D93" s="38"/>
      <c r="E93" s="38"/>
      <c r="F93" s="38"/>
      <c r="G93" s="39">
        <v>5000</v>
      </c>
      <c r="H93" s="39">
        <v>5000</v>
      </c>
      <c r="I93" s="39">
        <v>5000</v>
      </c>
      <c r="J93" s="39">
        <v>5000</v>
      </c>
      <c r="K93" s="39">
        <v>5000</v>
      </c>
      <c r="L93" s="39">
        <v>5000</v>
      </c>
      <c r="M93" s="39">
        <v>5000</v>
      </c>
      <c r="N93" s="39">
        <v>5000</v>
      </c>
      <c r="O93" s="39">
        <v>5000</v>
      </c>
      <c r="P93" s="39">
        <v>5000</v>
      </c>
      <c r="Q93" s="39">
        <v>5000</v>
      </c>
      <c r="R93" s="39">
        <v>5000</v>
      </c>
      <c r="S93" s="39">
        <v>33</v>
      </c>
      <c r="T93" s="39">
        <v>33</v>
      </c>
      <c r="U93" s="39">
        <v>33</v>
      </c>
      <c r="V93" s="39">
        <v>33</v>
      </c>
      <c r="W93" s="39">
        <v>33</v>
      </c>
      <c r="X93" s="39">
        <v>33</v>
      </c>
      <c r="Y93" s="39">
        <v>33</v>
      </c>
      <c r="Z93" s="39">
        <v>33</v>
      </c>
      <c r="AA93" s="39">
        <v>33</v>
      </c>
      <c r="AB93" s="39">
        <v>33</v>
      </c>
      <c r="AC93" s="39">
        <v>33</v>
      </c>
      <c r="AD93" s="39">
        <v>33</v>
      </c>
      <c r="AE93" s="39"/>
      <c r="AF93" s="39"/>
      <c r="AG93" s="39">
        <v>500</v>
      </c>
      <c r="AH93" s="39"/>
      <c r="AI93" s="39"/>
      <c r="AJ93" s="39"/>
      <c r="AK93" s="39"/>
      <c r="AL93" s="39"/>
      <c r="AM93" s="41"/>
      <c r="AN93" s="41"/>
      <c r="AO93" s="41"/>
      <c r="AP93" s="41"/>
      <c r="AQ93" s="39"/>
      <c r="AR93" s="39"/>
      <c r="AS93" s="39">
        <v>587</v>
      </c>
      <c r="AT93" s="39"/>
      <c r="AU93" s="39"/>
      <c r="AV93" s="39"/>
      <c r="AW93" s="39"/>
      <c r="AX93" s="39"/>
      <c r="AY93" s="41"/>
      <c r="AZ93" s="41"/>
      <c r="BA93" s="41"/>
      <c r="BB93" s="41"/>
    </row>
    <row r="94" spans="1:54">
      <c r="A94" s="42">
        <v>89</v>
      </c>
      <c r="B94" s="38" t="s">
        <v>52</v>
      </c>
      <c r="C94" s="38"/>
      <c r="D94" s="38"/>
      <c r="E94" s="38"/>
      <c r="F94" s="38"/>
      <c r="G94" s="39">
        <v>5000</v>
      </c>
      <c r="H94" s="39">
        <v>5000</v>
      </c>
      <c r="I94" s="39">
        <v>5000</v>
      </c>
      <c r="J94" s="39">
        <v>5000</v>
      </c>
      <c r="K94" s="39">
        <v>5000</v>
      </c>
      <c r="L94" s="39">
        <v>5000</v>
      </c>
      <c r="M94" s="39">
        <v>5000</v>
      </c>
      <c r="N94" s="39">
        <v>5000</v>
      </c>
      <c r="O94" s="39">
        <v>5000</v>
      </c>
      <c r="P94" s="39">
        <v>5000</v>
      </c>
      <c r="Q94" s="39">
        <v>5000</v>
      </c>
      <c r="R94" s="39">
        <v>5000</v>
      </c>
      <c r="S94" s="39">
        <v>33</v>
      </c>
      <c r="T94" s="39">
        <v>33</v>
      </c>
      <c r="U94" s="39">
        <v>33</v>
      </c>
      <c r="V94" s="39">
        <v>33</v>
      </c>
      <c r="W94" s="39">
        <v>33</v>
      </c>
      <c r="X94" s="39">
        <v>33</v>
      </c>
      <c r="Y94" s="39">
        <v>33</v>
      </c>
      <c r="Z94" s="39">
        <v>33</v>
      </c>
      <c r="AA94" s="39">
        <v>33</v>
      </c>
      <c r="AB94" s="39">
        <v>33</v>
      </c>
      <c r="AC94" s="39">
        <v>33</v>
      </c>
      <c r="AD94" s="39">
        <v>33</v>
      </c>
      <c r="AE94" s="39"/>
      <c r="AF94" s="39"/>
      <c r="AG94" s="39">
        <v>500</v>
      </c>
      <c r="AH94" s="39"/>
      <c r="AI94" s="39"/>
      <c r="AJ94" s="39"/>
      <c r="AK94" s="39"/>
      <c r="AL94" s="39"/>
      <c r="AM94" s="41"/>
      <c r="AN94" s="41"/>
      <c r="AO94" s="41"/>
      <c r="AP94" s="41"/>
      <c r="AQ94" s="39"/>
      <c r="AR94" s="39"/>
      <c r="AS94" s="39">
        <v>588</v>
      </c>
      <c r="AT94" s="39"/>
      <c r="AU94" s="39"/>
      <c r="AV94" s="39"/>
      <c r="AW94" s="39"/>
      <c r="AX94" s="39"/>
      <c r="AY94" s="41"/>
      <c r="AZ94" s="41"/>
      <c r="BA94" s="41"/>
      <c r="BB94" s="41"/>
    </row>
    <row r="95" spans="1:54">
      <c r="A95" s="42">
        <v>90</v>
      </c>
      <c r="B95" s="38" t="s">
        <v>52</v>
      </c>
      <c r="C95" s="38"/>
      <c r="D95" s="38"/>
      <c r="E95" s="38"/>
      <c r="F95" s="38"/>
      <c r="G95" s="39">
        <v>5000</v>
      </c>
      <c r="H95" s="39">
        <v>5000</v>
      </c>
      <c r="I95" s="39">
        <v>5000</v>
      </c>
      <c r="J95" s="39">
        <v>5000</v>
      </c>
      <c r="K95" s="39">
        <v>5000</v>
      </c>
      <c r="L95" s="39">
        <v>5000</v>
      </c>
      <c r="M95" s="39">
        <v>5000</v>
      </c>
      <c r="N95" s="39">
        <v>5000</v>
      </c>
      <c r="O95" s="39">
        <v>5000</v>
      </c>
      <c r="P95" s="39">
        <v>5000</v>
      </c>
      <c r="Q95" s="39">
        <v>5000</v>
      </c>
      <c r="R95" s="39">
        <v>5000</v>
      </c>
      <c r="S95" s="39">
        <v>33</v>
      </c>
      <c r="T95" s="39">
        <v>33</v>
      </c>
      <c r="U95" s="39">
        <v>33</v>
      </c>
      <c r="V95" s="39">
        <v>33</v>
      </c>
      <c r="W95" s="39">
        <v>33</v>
      </c>
      <c r="X95" s="39">
        <v>33</v>
      </c>
      <c r="Y95" s="39">
        <v>33</v>
      </c>
      <c r="Z95" s="39">
        <v>33</v>
      </c>
      <c r="AA95" s="39">
        <v>33</v>
      </c>
      <c r="AB95" s="39">
        <v>33</v>
      </c>
      <c r="AC95" s="39">
        <v>33</v>
      </c>
      <c r="AD95" s="39">
        <v>33</v>
      </c>
      <c r="AE95" s="39"/>
      <c r="AF95" s="39"/>
      <c r="AG95" s="39">
        <v>500</v>
      </c>
      <c r="AH95" s="39"/>
      <c r="AI95" s="39"/>
      <c r="AJ95" s="39"/>
      <c r="AK95" s="39"/>
      <c r="AL95" s="39"/>
      <c r="AM95" s="41"/>
      <c r="AN95" s="41"/>
      <c r="AO95" s="41"/>
      <c r="AP95" s="41"/>
      <c r="AQ95" s="39"/>
      <c r="AR95" s="39"/>
      <c r="AS95" s="39">
        <v>589</v>
      </c>
      <c r="AT95" s="39"/>
      <c r="AU95" s="39"/>
      <c r="AV95" s="39"/>
      <c r="AW95" s="39"/>
      <c r="AX95" s="39"/>
      <c r="AY95" s="41"/>
      <c r="AZ95" s="41"/>
      <c r="BA95" s="41"/>
      <c r="BB95" s="41"/>
    </row>
    <row r="96" spans="1:54">
      <c r="A96" s="42">
        <v>91</v>
      </c>
      <c r="B96" s="38" t="s">
        <v>52</v>
      </c>
      <c r="C96" s="38"/>
      <c r="D96" s="38"/>
      <c r="E96" s="38"/>
      <c r="F96" s="38"/>
      <c r="G96" s="39">
        <v>5000</v>
      </c>
      <c r="H96" s="39">
        <v>5000</v>
      </c>
      <c r="I96" s="39">
        <v>5000</v>
      </c>
      <c r="J96" s="39">
        <v>5000</v>
      </c>
      <c r="K96" s="39">
        <v>5000</v>
      </c>
      <c r="L96" s="39">
        <v>5000</v>
      </c>
      <c r="M96" s="39">
        <v>5000</v>
      </c>
      <c r="N96" s="39">
        <v>5000</v>
      </c>
      <c r="O96" s="39">
        <v>5000</v>
      </c>
      <c r="P96" s="39">
        <v>5000</v>
      </c>
      <c r="Q96" s="39">
        <v>5000</v>
      </c>
      <c r="R96" s="39">
        <v>5000</v>
      </c>
      <c r="S96" s="39">
        <v>33</v>
      </c>
      <c r="T96" s="39">
        <v>33</v>
      </c>
      <c r="U96" s="39">
        <v>33</v>
      </c>
      <c r="V96" s="39">
        <v>33</v>
      </c>
      <c r="W96" s="39">
        <v>33</v>
      </c>
      <c r="X96" s="39">
        <v>33</v>
      </c>
      <c r="Y96" s="39">
        <v>33</v>
      </c>
      <c r="Z96" s="39">
        <v>33</v>
      </c>
      <c r="AA96" s="39">
        <v>33</v>
      </c>
      <c r="AB96" s="39">
        <v>33</v>
      </c>
      <c r="AC96" s="39">
        <v>33</v>
      </c>
      <c r="AD96" s="39">
        <v>33</v>
      </c>
      <c r="AE96" s="39"/>
      <c r="AF96" s="39"/>
      <c r="AG96" s="39">
        <v>500</v>
      </c>
      <c r="AH96" s="39"/>
      <c r="AI96" s="39"/>
      <c r="AJ96" s="39"/>
      <c r="AK96" s="39"/>
      <c r="AL96" s="39"/>
      <c r="AM96" s="41"/>
      <c r="AN96" s="41"/>
      <c r="AO96" s="41"/>
      <c r="AP96" s="41"/>
      <c r="AQ96" s="39"/>
      <c r="AR96" s="39"/>
      <c r="AS96" s="39">
        <v>590</v>
      </c>
      <c r="AT96" s="39"/>
      <c r="AU96" s="39"/>
      <c r="AV96" s="39"/>
      <c r="AW96" s="39"/>
      <c r="AX96" s="39"/>
      <c r="AY96" s="41"/>
      <c r="AZ96" s="41"/>
      <c r="BA96" s="41"/>
      <c r="BB96" s="41"/>
    </row>
    <row r="97" spans="1:54">
      <c r="A97" s="42">
        <v>92</v>
      </c>
      <c r="B97" s="38" t="s">
        <v>52</v>
      </c>
      <c r="C97" s="38"/>
      <c r="D97" s="38"/>
      <c r="E97" s="38"/>
      <c r="F97" s="38"/>
      <c r="G97" s="39">
        <v>5000</v>
      </c>
      <c r="H97" s="39">
        <v>5000</v>
      </c>
      <c r="I97" s="39">
        <v>5000</v>
      </c>
      <c r="J97" s="39">
        <v>5000</v>
      </c>
      <c r="K97" s="39">
        <v>5000</v>
      </c>
      <c r="L97" s="39">
        <v>5000</v>
      </c>
      <c r="M97" s="39">
        <v>5000</v>
      </c>
      <c r="N97" s="39">
        <v>5000</v>
      </c>
      <c r="O97" s="39">
        <v>5000</v>
      </c>
      <c r="P97" s="39">
        <v>5000</v>
      </c>
      <c r="Q97" s="39">
        <v>5000</v>
      </c>
      <c r="R97" s="39">
        <v>5000</v>
      </c>
      <c r="S97" s="39">
        <v>33</v>
      </c>
      <c r="T97" s="39">
        <v>33</v>
      </c>
      <c r="U97" s="39">
        <v>33</v>
      </c>
      <c r="V97" s="39">
        <v>33</v>
      </c>
      <c r="W97" s="39">
        <v>33</v>
      </c>
      <c r="X97" s="39">
        <v>33</v>
      </c>
      <c r="Y97" s="39">
        <v>33</v>
      </c>
      <c r="Z97" s="39">
        <v>33</v>
      </c>
      <c r="AA97" s="39">
        <v>33</v>
      </c>
      <c r="AB97" s="39">
        <v>33</v>
      </c>
      <c r="AC97" s="39">
        <v>33</v>
      </c>
      <c r="AD97" s="39">
        <v>33</v>
      </c>
      <c r="AE97" s="39"/>
      <c r="AF97" s="39"/>
      <c r="AG97" s="39">
        <v>500</v>
      </c>
      <c r="AH97" s="39"/>
      <c r="AI97" s="39"/>
      <c r="AJ97" s="39"/>
      <c r="AK97" s="39"/>
      <c r="AL97" s="39"/>
      <c r="AM97" s="41"/>
      <c r="AN97" s="41"/>
      <c r="AO97" s="41"/>
      <c r="AP97" s="41"/>
      <c r="AQ97" s="39"/>
      <c r="AR97" s="39"/>
      <c r="AS97" s="39">
        <v>591</v>
      </c>
      <c r="AT97" s="39"/>
      <c r="AU97" s="39"/>
      <c r="AV97" s="39"/>
      <c r="AW97" s="39"/>
      <c r="AX97" s="39"/>
      <c r="AY97" s="41"/>
      <c r="AZ97" s="41"/>
      <c r="BA97" s="41"/>
      <c r="BB97" s="41"/>
    </row>
    <row r="98" spans="1:54">
      <c r="A98" s="42">
        <v>93</v>
      </c>
      <c r="B98" s="38" t="s">
        <v>52</v>
      </c>
      <c r="C98" s="38"/>
      <c r="D98" s="38"/>
      <c r="E98" s="38"/>
      <c r="F98" s="38"/>
      <c r="G98" s="39">
        <v>5000</v>
      </c>
      <c r="H98" s="39">
        <v>5000</v>
      </c>
      <c r="I98" s="39">
        <v>5000</v>
      </c>
      <c r="J98" s="39">
        <v>5000</v>
      </c>
      <c r="K98" s="39">
        <v>5000</v>
      </c>
      <c r="L98" s="39">
        <v>5000</v>
      </c>
      <c r="M98" s="39">
        <v>5000</v>
      </c>
      <c r="N98" s="39">
        <v>5000</v>
      </c>
      <c r="O98" s="39">
        <v>5000</v>
      </c>
      <c r="P98" s="39">
        <v>5000</v>
      </c>
      <c r="Q98" s="39">
        <v>5000</v>
      </c>
      <c r="R98" s="39">
        <v>5000</v>
      </c>
      <c r="S98" s="39">
        <v>33</v>
      </c>
      <c r="T98" s="39">
        <v>33</v>
      </c>
      <c r="U98" s="39">
        <v>33</v>
      </c>
      <c r="V98" s="39">
        <v>33</v>
      </c>
      <c r="W98" s="39">
        <v>33</v>
      </c>
      <c r="X98" s="39">
        <v>33</v>
      </c>
      <c r="Y98" s="39">
        <v>33</v>
      </c>
      <c r="Z98" s="39">
        <v>33</v>
      </c>
      <c r="AA98" s="39">
        <v>33</v>
      </c>
      <c r="AB98" s="39">
        <v>33</v>
      </c>
      <c r="AC98" s="39">
        <v>33</v>
      </c>
      <c r="AD98" s="39">
        <v>33</v>
      </c>
      <c r="AE98" s="39"/>
      <c r="AF98" s="39"/>
      <c r="AG98" s="39">
        <v>500</v>
      </c>
      <c r="AH98" s="39"/>
      <c r="AI98" s="39"/>
      <c r="AJ98" s="39"/>
      <c r="AK98" s="39"/>
      <c r="AL98" s="39"/>
      <c r="AM98" s="41"/>
      <c r="AN98" s="41"/>
      <c r="AO98" s="41"/>
      <c r="AP98" s="41"/>
      <c r="AQ98" s="39"/>
      <c r="AR98" s="39"/>
      <c r="AS98" s="39">
        <v>592</v>
      </c>
      <c r="AT98" s="39"/>
      <c r="AU98" s="39"/>
      <c r="AV98" s="39"/>
      <c r="AW98" s="39"/>
      <c r="AX98" s="39"/>
      <c r="AY98" s="41"/>
      <c r="AZ98" s="41"/>
      <c r="BA98" s="41"/>
      <c r="BB98" s="41"/>
    </row>
    <row r="99" spans="1:54">
      <c r="A99" s="42">
        <v>94</v>
      </c>
      <c r="B99" s="38" t="s">
        <v>52</v>
      </c>
      <c r="C99" s="38"/>
      <c r="D99" s="38"/>
      <c r="E99" s="38"/>
      <c r="F99" s="38"/>
      <c r="G99" s="39">
        <v>5000</v>
      </c>
      <c r="H99" s="39">
        <v>5000</v>
      </c>
      <c r="I99" s="39">
        <v>5000</v>
      </c>
      <c r="J99" s="39">
        <v>5000</v>
      </c>
      <c r="K99" s="39">
        <v>5000</v>
      </c>
      <c r="L99" s="39">
        <v>5000</v>
      </c>
      <c r="M99" s="39">
        <v>5000</v>
      </c>
      <c r="N99" s="39">
        <v>5000</v>
      </c>
      <c r="O99" s="39">
        <v>5000</v>
      </c>
      <c r="P99" s="39">
        <v>5000</v>
      </c>
      <c r="Q99" s="39">
        <v>5000</v>
      </c>
      <c r="R99" s="39">
        <v>5000</v>
      </c>
      <c r="S99" s="39">
        <v>33</v>
      </c>
      <c r="T99" s="39">
        <v>33</v>
      </c>
      <c r="U99" s="39">
        <v>33</v>
      </c>
      <c r="V99" s="39">
        <v>33</v>
      </c>
      <c r="W99" s="39">
        <v>33</v>
      </c>
      <c r="X99" s="39">
        <v>33</v>
      </c>
      <c r="Y99" s="39">
        <v>33</v>
      </c>
      <c r="Z99" s="39">
        <v>33</v>
      </c>
      <c r="AA99" s="39">
        <v>33</v>
      </c>
      <c r="AB99" s="39">
        <v>33</v>
      </c>
      <c r="AC99" s="39">
        <v>33</v>
      </c>
      <c r="AD99" s="39">
        <v>33</v>
      </c>
      <c r="AE99" s="39"/>
      <c r="AF99" s="39"/>
      <c r="AG99" s="39">
        <v>500</v>
      </c>
      <c r="AH99" s="39"/>
      <c r="AI99" s="39"/>
      <c r="AJ99" s="39"/>
      <c r="AK99" s="39"/>
      <c r="AL99" s="39"/>
      <c r="AM99" s="41"/>
      <c r="AN99" s="41"/>
      <c r="AO99" s="41"/>
      <c r="AP99" s="41"/>
      <c r="AQ99" s="39"/>
      <c r="AR99" s="39"/>
      <c r="AS99" s="39">
        <v>593</v>
      </c>
      <c r="AT99" s="39"/>
      <c r="AU99" s="39"/>
      <c r="AV99" s="39"/>
      <c r="AW99" s="39"/>
      <c r="AX99" s="39"/>
      <c r="AY99" s="41"/>
      <c r="AZ99" s="41"/>
      <c r="BA99" s="41"/>
      <c r="BB99" s="41"/>
    </row>
    <row r="100" spans="1:54">
      <c r="A100" s="42">
        <v>95</v>
      </c>
      <c r="B100" s="38" t="s">
        <v>52</v>
      </c>
      <c r="C100" s="38"/>
      <c r="D100" s="38"/>
      <c r="E100" s="38"/>
      <c r="F100" s="38"/>
      <c r="G100" s="39">
        <v>5000</v>
      </c>
      <c r="H100" s="39">
        <v>5000</v>
      </c>
      <c r="I100" s="39">
        <v>5000</v>
      </c>
      <c r="J100" s="39">
        <v>5000</v>
      </c>
      <c r="K100" s="39">
        <v>5000</v>
      </c>
      <c r="L100" s="39">
        <v>5000</v>
      </c>
      <c r="M100" s="39">
        <v>5000</v>
      </c>
      <c r="N100" s="39">
        <v>5000</v>
      </c>
      <c r="O100" s="39">
        <v>5000</v>
      </c>
      <c r="P100" s="39">
        <v>5000</v>
      </c>
      <c r="Q100" s="39">
        <v>5000</v>
      </c>
      <c r="R100" s="39">
        <v>5000</v>
      </c>
      <c r="S100" s="39">
        <v>33</v>
      </c>
      <c r="T100" s="39">
        <v>33</v>
      </c>
      <c r="U100" s="39">
        <v>33</v>
      </c>
      <c r="V100" s="39">
        <v>33</v>
      </c>
      <c r="W100" s="39">
        <v>33</v>
      </c>
      <c r="X100" s="39">
        <v>33</v>
      </c>
      <c r="Y100" s="39">
        <v>33</v>
      </c>
      <c r="Z100" s="39">
        <v>33</v>
      </c>
      <c r="AA100" s="39">
        <v>33</v>
      </c>
      <c r="AB100" s="39">
        <v>33</v>
      </c>
      <c r="AC100" s="39">
        <v>33</v>
      </c>
      <c r="AD100" s="39">
        <v>33</v>
      </c>
      <c r="AE100" s="39"/>
      <c r="AF100" s="39"/>
      <c r="AG100" s="39">
        <v>500</v>
      </c>
      <c r="AH100" s="39"/>
      <c r="AI100" s="39"/>
      <c r="AJ100" s="39"/>
      <c r="AK100" s="39"/>
      <c r="AL100" s="39"/>
      <c r="AM100" s="41"/>
      <c r="AN100" s="41"/>
      <c r="AO100" s="41"/>
      <c r="AP100" s="41"/>
      <c r="AQ100" s="39"/>
      <c r="AR100" s="39"/>
      <c r="AS100" s="39">
        <v>594</v>
      </c>
      <c r="AT100" s="39"/>
      <c r="AU100" s="39"/>
      <c r="AV100" s="39"/>
      <c r="AW100" s="39"/>
      <c r="AX100" s="39"/>
      <c r="AY100" s="41"/>
      <c r="AZ100" s="41"/>
      <c r="BA100" s="41"/>
      <c r="BB100" s="41"/>
    </row>
    <row r="101" spans="1:54">
      <c r="A101" s="42">
        <v>96</v>
      </c>
      <c r="B101" s="38" t="s">
        <v>52</v>
      </c>
      <c r="C101" s="38"/>
      <c r="D101" s="38"/>
      <c r="E101" s="38"/>
      <c r="F101" s="38"/>
      <c r="G101" s="39">
        <v>5000</v>
      </c>
      <c r="H101" s="39">
        <v>5000</v>
      </c>
      <c r="I101" s="39">
        <v>5000</v>
      </c>
      <c r="J101" s="39">
        <v>5000</v>
      </c>
      <c r="K101" s="39">
        <v>5000</v>
      </c>
      <c r="L101" s="39">
        <v>5000</v>
      </c>
      <c r="M101" s="39">
        <v>5000</v>
      </c>
      <c r="N101" s="39">
        <v>5000</v>
      </c>
      <c r="O101" s="39">
        <v>5000</v>
      </c>
      <c r="P101" s="39">
        <v>5000</v>
      </c>
      <c r="Q101" s="39">
        <v>5000</v>
      </c>
      <c r="R101" s="39">
        <v>5000</v>
      </c>
      <c r="S101" s="39">
        <v>33</v>
      </c>
      <c r="T101" s="39">
        <v>33</v>
      </c>
      <c r="U101" s="39">
        <v>33</v>
      </c>
      <c r="V101" s="39">
        <v>33</v>
      </c>
      <c r="W101" s="39">
        <v>33</v>
      </c>
      <c r="X101" s="39">
        <v>33</v>
      </c>
      <c r="Y101" s="39">
        <v>33</v>
      </c>
      <c r="Z101" s="39">
        <v>33</v>
      </c>
      <c r="AA101" s="39">
        <v>33</v>
      </c>
      <c r="AB101" s="39">
        <v>33</v>
      </c>
      <c r="AC101" s="39">
        <v>33</v>
      </c>
      <c r="AD101" s="39">
        <v>33</v>
      </c>
      <c r="AE101" s="39"/>
      <c r="AF101" s="39"/>
      <c r="AG101" s="39">
        <v>500</v>
      </c>
      <c r="AH101" s="39"/>
      <c r="AI101" s="39"/>
      <c r="AJ101" s="39"/>
      <c r="AK101" s="39"/>
      <c r="AL101" s="39"/>
      <c r="AM101" s="41"/>
      <c r="AN101" s="41"/>
      <c r="AO101" s="41"/>
      <c r="AP101" s="41"/>
      <c r="AQ101" s="39"/>
      <c r="AR101" s="39"/>
      <c r="AS101" s="39">
        <v>595</v>
      </c>
      <c r="AT101" s="39"/>
      <c r="AU101" s="39"/>
      <c r="AV101" s="39"/>
      <c r="AW101" s="39"/>
      <c r="AX101" s="39"/>
      <c r="AY101" s="41"/>
      <c r="AZ101" s="41"/>
      <c r="BA101" s="41"/>
      <c r="BB101" s="41"/>
    </row>
    <row r="102" spans="1:54">
      <c r="A102" s="42">
        <v>97</v>
      </c>
      <c r="B102" s="38" t="s">
        <v>52</v>
      </c>
      <c r="C102" s="38"/>
      <c r="D102" s="38"/>
      <c r="E102" s="38"/>
      <c r="F102" s="38"/>
      <c r="G102" s="39">
        <v>5000</v>
      </c>
      <c r="H102" s="39">
        <v>5000</v>
      </c>
      <c r="I102" s="39">
        <v>5000</v>
      </c>
      <c r="J102" s="39">
        <v>5000</v>
      </c>
      <c r="K102" s="39">
        <v>5000</v>
      </c>
      <c r="L102" s="39">
        <v>5000</v>
      </c>
      <c r="M102" s="39">
        <v>5000</v>
      </c>
      <c r="N102" s="39">
        <v>5000</v>
      </c>
      <c r="O102" s="39">
        <v>5000</v>
      </c>
      <c r="P102" s="39">
        <v>5000</v>
      </c>
      <c r="Q102" s="39">
        <v>5000</v>
      </c>
      <c r="R102" s="39">
        <v>5000</v>
      </c>
      <c r="S102" s="39">
        <v>33</v>
      </c>
      <c r="T102" s="39">
        <v>33</v>
      </c>
      <c r="U102" s="39">
        <v>33</v>
      </c>
      <c r="V102" s="39">
        <v>33</v>
      </c>
      <c r="W102" s="39">
        <v>33</v>
      </c>
      <c r="X102" s="39">
        <v>33</v>
      </c>
      <c r="Y102" s="39">
        <v>33</v>
      </c>
      <c r="Z102" s="39">
        <v>33</v>
      </c>
      <c r="AA102" s="39">
        <v>33</v>
      </c>
      <c r="AB102" s="39">
        <v>33</v>
      </c>
      <c r="AC102" s="39">
        <v>33</v>
      </c>
      <c r="AD102" s="39">
        <v>33</v>
      </c>
      <c r="AE102" s="39"/>
      <c r="AF102" s="39"/>
      <c r="AG102" s="39">
        <v>500</v>
      </c>
      <c r="AH102" s="39"/>
      <c r="AI102" s="39"/>
      <c r="AJ102" s="39"/>
      <c r="AK102" s="39"/>
      <c r="AL102" s="39"/>
      <c r="AM102" s="41"/>
      <c r="AN102" s="41"/>
      <c r="AO102" s="41"/>
      <c r="AP102" s="41"/>
      <c r="AQ102" s="39"/>
      <c r="AR102" s="39"/>
      <c r="AS102" s="39">
        <v>596</v>
      </c>
      <c r="AT102" s="39"/>
      <c r="AU102" s="39"/>
      <c r="AV102" s="39"/>
      <c r="AW102" s="39"/>
      <c r="AX102" s="39"/>
      <c r="AY102" s="41"/>
      <c r="AZ102" s="41"/>
      <c r="BA102" s="41"/>
      <c r="BB102" s="41"/>
    </row>
    <row r="103" spans="1:54">
      <c r="A103" s="42">
        <v>98</v>
      </c>
      <c r="B103" s="38" t="s">
        <v>52</v>
      </c>
      <c r="C103" s="38"/>
      <c r="D103" s="38"/>
      <c r="E103" s="38"/>
      <c r="F103" s="38"/>
      <c r="G103" s="39">
        <v>5000</v>
      </c>
      <c r="H103" s="39">
        <v>5000</v>
      </c>
      <c r="I103" s="39">
        <v>5000</v>
      </c>
      <c r="J103" s="39">
        <v>5000</v>
      </c>
      <c r="K103" s="39">
        <v>5000</v>
      </c>
      <c r="L103" s="39">
        <v>5000</v>
      </c>
      <c r="M103" s="39">
        <v>5000</v>
      </c>
      <c r="N103" s="39">
        <v>5000</v>
      </c>
      <c r="O103" s="39">
        <v>5000</v>
      </c>
      <c r="P103" s="39">
        <v>5000</v>
      </c>
      <c r="Q103" s="39">
        <v>5000</v>
      </c>
      <c r="R103" s="39">
        <v>5000</v>
      </c>
      <c r="S103" s="39">
        <v>33</v>
      </c>
      <c r="T103" s="39">
        <v>33</v>
      </c>
      <c r="U103" s="39">
        <v>33</v>
      </c>
      <c r="V103" s="39">
        <v>33</v>
      </c>
      <c r="W103" s="39">
        <v>33</v>
      </c>
      <c r="X103" s="39">
        <v>33</v>
      </c>
      <c r="Y103" s="39">
        <v>33</v>
      </c>
      <c r="Z103" s="39">
        <v>33</v>
      </c>
      <c r="AA103" s="39">
        <v>33</v>
      </c>
      <c r="AB103" s="39">
        <v>33</v>
      </c>
      <c r="AC103" s="39">
        <v>33</v>
      </c>
      <c r="AD103" s="39">
        <v>33</v>
      </c>
      <c r="AE103" s="39"/>
      <c r="AF103" s="39"/>
      <c r="AG103" s="39">
        <v>500</v>
      </c>
      <c r="AH103" s="39"/>
      <c r="AI103" s="39"/>
      <c r="AJ103" s="39"/>
      <c r="AK103" s="39"/>
      <c r="AL103" s="39"/>
      <c r="AM103" s="41"/>
      <c r="AN103" s="41"/>
      <c r="AO103" s="41"/>
      <c r="AP103" s="41"/>
      <c r="AQ103" s="39"/>
      <c r="AR103" s="39"/>
      <c r="AS103" s="39">
        <v>597</v>
      </c>
      <c r="AT103" s="39"/>
      <c r="AU103" s="39"/>
      <c r="AV103" s="39"/>
      <c r="AW103" s="39"/>
      <c r="AX103" s="39"/>
      <c r="AY103" s="41"/>
      <c r="AZ103" s="41"/>
      <c r="BA103" s="41"/>
      <c r="BB103" s="41"/>
    </row>
    <row r="104" spans="1:54">
      <c r="A104" s="42">
        <v>99</v>
      </c>
      <c r="B104" s="38" t="s">
        <v>52</v>
      </c>
      <c r="C104" s="38"/>
      <c r="D104" s="38"/>
      <c r="E104" s="38"/>
      <c r="F104" s="38"/>
      <c r="G104" s="39">
        <v>5000</v>
      </c>
      <c r="H104" s="39">
        <v>5000</v>
      </c>
      <c r="I104" s="39">
        <v>5000</v>
      </c>
      <c r="J104" s="39">
        <v>5000</v>
      </c>
      <c r="K104" s="39">
        <v>5000</v>
      </c>
      <c r="L104" s="39">
        <v>5000</v>
      </c>
      <c r="M104" s="39">
        <v>5000</v>
      </c>
      <c r="N104" s="39">
        <v>5000</v>
      </c>
      <c r="O104" s="39">
        <v>5000</v>
      </c>
      <c r="P104" s="39">
        <v>5000</v>
      </c>
      <c r="Q104" s="39">
        <v>5000</v>
      </c>
      <c r="R104" s="39">
        <v>5000</v>
      </c>
      <c r="S104" s="39">
        <v>33</v>
      </c>
      <c r="T104" s="39">
        <v>33</v>
      </c>
      <c r="U104" s="39">
        <v>33</v>
      </c>
      <c r="V104" s="39">
        <v>33</v>
      </c>
      <c r="W104" s="39">
        <v>33</v>
      </c>
      <c r="X104" s="39">
        <v>33</v>
      </c>
      <c r="Y104" s="39">
        <v>33</v>
      </c>
      <c r="Z104" s="39">
        <v>33</v>
      </c>
      <c r="AA104" s="39">
        <v>33</v>
      </c>
      <c r="AB104" s="39">
        <v>33</v>
      </c>
      <c r="AC104" s="39">
        <v>33</v>
      </c>
      <c r="AD104" s="39">
        <v>33</v>
      </c>
      <c r="AE104" s="39"/>
      <c r="AF104" s="39"/>
      <c r="AG104" s="39">
        <v>500</v>
      </c>
      <c r="AH104" s="39"/>
      <c r="AI104" s="39"/>
      <c r="AJ104" s="39"/>
      <c r="AK104" s="39"/>
      <c r="AL104" s="39"/>
      <c r="AM104" s="41"/>
      <c r="AN104" s="41"/>
      <c r="AO104" s="41"/>
      <c r="AP104" s="41"/>
      <c r="AQ104" s="39"/>
      <c r="AR104" s="39"/>
      <c r="AS104" s="39">
        <v>598</v>
      </c>
      <c r="AT104" s="39"/>
      <c r="AU104" s="39"/>
      <c r="AV104" s="39"/>
      <c r="AW104" s="39"/>
      <c r="AX104" s="39"/>
      <c r="AY104" s="41"/>
      <c r="AZ104" s="41"/>
      <c r="BA104" s="41"/>
      <c r="BB104" s="41"/>
    </row>
    <row r="105" spans="1:54">
      <c r="A105" s="42">
        <v>100</v>
      </c>
      <c r="B105" s="38" t="s">
        <v>52</v>
      </c>
      <c r="C105" s="38"/>
      <c r="D105" s="38"/>
      <c r="E105" s="38"/>
      <c r="F105" s="38"/>
      <c r="G105" s="39">
        <v>5000</v>
      </c>
      <c r="H105" s="39">
        <v>5000</v>
      </c>
      <c r="I105" s="39">
        <v>5000</v>
      </c>
      <c r="J105" s="39">
        <v>5000</v>
      </c>
      <c r="K105" s="39">
        <v>5000</v>
      </c>
      <c r="L105" s="39">
        <v>5000</v>
      </c>
      <c r="M105" s="39">
        <v>5000</v>
      </c>
      <c r="N105" s="39">
        <v>5000</v>
      </c>
      <c r="O105" s="39">
        <v>5000</v>
      </c>
      <c r="P105" s="39">
        <v>5000</v>
      </c>
      <c r="Q105" s="39">
        <v>5000</v>
      </c>
      <c r="R105" s="39">
        <v>5000</v>
      </c>
      <c r="S105" s="39">
        <v>33</v>
      </c>
      <c r="T105" s="39">
        <v>33</v>
      </c>
      <c r="U105" s="39">
        <v>33</v>
      </c>
      <c r="V105" s="39">
        <v>33</v>
      </c>
      <c r="W105" s="39">
        <v>33</v>
      </c>
      <c r="X105" s="39">
        <v>33</v>
      </c>
      <c r="Y105" s="39">
        <v>33</v>
      </c>
      <c r="Z105" s="39">
        <v>33</v>
      </c>
      <c r="AA105" s="39">
        <v>33</v>
      </c>
      <c r="AB105" s="39">
        <v>33</v>
      </c>
      <c r="AC105" s="39">
        <v>33</v>
      </c>
      <c r="AD105" s="39">
        <v>33</v>
      </c>
      <c r="AE105" s="39"/>
      <c r="AF105" s="39"/>
      <c r="AG105" s="39">
        <v>500</v>
      </c>
      <c r="AH105" s="39"/>
      <c r="AI105" s="39"/>
      <c r="AJ105" s="39"/>
      <c r="AK105" s="39"/>
      <c r="AL105" s="39"/>
      <c r="AM105" s="41"/>
      <c r="AN105" s="41"/>
      <c r="AO105" s="41"/>
      <c r="AP105" s="41"/>
      <c r="AQ105" s="39"/>
      <c r="AR105" s="39"/>
      <c r="AS105" s="39">
        <v>599</v>
      </c>
      <c r="AT105" s="39"/>
      <c r="AU105" s="39"/>
      <c r="AV105" s="39"/>
      <c r="AW105" s="39"/>
      <c r="AX105" s="39"/>
      <c r="AY105" s="41"/>
      <c r="AZ105" s="41"/>
      <c r="BA105" s="41"/>
      <c r="BB105" s="41"/>
    </row>
  </sheetData>
  <sheetProtection password="CC47" sheet="1" objects="1" scenarios="1" selectLockedCells="1"/>
  <mergeCells count="14">
    <mergeCell ref="B1:BB1"/>
    <mergeCell ref="N2:P2"/>
    <mergeCell ref="R2:T2"/>
    <mergeCell ref="AQ4:BB4"/>
    <mergeCell ref="A2:J2"/>
    <mergeCell ref="G4:R4"/>
    <mergeCell ref="S4:AD4"/>
    <mergeCell ref="AE4:AP4"/>
    <mergeCell ref="A4:A5"/>
    <mergeCell ref="B4:B5"/>
    <mergeCell ref="C4:C5"/>
    <mergeCell ref="D4:D5"/>
    <mergeCell ref="E4:E5"/>
    <mergeCell ref="F4:F5"/>
  </mergeCells>
  <pageMargins left="0.19685039370078741" right="0.19685039370078741"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tabColor rgb="FF00B050"/>
  </sheetPr>
  <dimension ref="A1:K106"/>
  <sheetViews>
    <sheetView topLeftCell="A10" workbookViewId="0">
      <selection activeCell="H2" sqref="H2"/>
    </sheetView>
  </sheetViews>
  <sheetFormatPr defaultColWidth="9.08984375" defaultRowHeight="15.5"/>
  <cols>
    <col min="1" max="1" width="13.1796875" style="1" customWidth="1"/>
    <col min="2" max="2" width="12.08984375" style="1" customWidth="1"/>
    <col min="3" max="3" width="11.36328125" style="1" customWidth="1"/>
    <col min="4" max="4" width="9.08984375" style="1" customWidth="1"/>
    <col min="5" max="5" width="9.81640625" style="2" customWidth="1"/>
    <col min="6" max="6" width="10.90625" style="1" customWidth="1"/>
    <col min="7" max="7" width="8.90625" style="1" customWidth="1"/>
    <col min="8" max="8" width="10" style="1" customWidth="1"/>
    <col min="9" max="16384" width="9.08984375" style="1"/>
  </cols>
  <sheetData>
    <row r="1" spans="1:11" ht="24" customHeight="1">
      <c r="A1" s="116" t="str">
        <f>' DATA BASE'!A1</f>
        <v>dcso</v>
      </c>
      <c r="B1" s="118">
        <f>' DATA BASE'!B1</f>
        <v>0</v>
      </c>
      <c r="C1" s="118"/>
      <c r="D1" s="118"/>
      <c r="E1" s="118"/>
      <c r="F1" s="118"/>
      <c r="G1" s="118"/>
      <c r="H1" s="23" t="s">
        <v>36</v>
      </c>
    </row>
    <row r="2" spans="1:11" ht="20.399999999999999" customHeight="1">
      <c r="A2" s="117"/>
      <c r="B2" s="119"/>
      <c r="C2" s="119"/>
      <c r="D2" s="119"/>
      <c r="E2" s="119"/>
      <c r="F2" s="119"/>
      <c r="G2" s="119"/>
      <c r="H2" s="22">
        <v>1</v>
      </c>
    </row>
    <row r="3" spans="1:11" ht="21.75" customHeight="1">
      <c r="A3" s="123" t="s">
        <v>14</v>
      </c>
      <c r="B3" s="124"/>
      <c r="C3" s="124"/>
      <c r="D3" s="124"/>
      <c r="E3" s="55">
        <f>' DATA BASE'!K2</f>
        <v>2011</v>
      </c>
      <c r="F3" s="56" t="str">
        <f>' DATA BASE'!L2</f>
        <v>^2012</v>
      </c>
      <c r="G3" s="57"/>
      <c r="H3" s="58"/>
    </row>
    <row r="4" spans="1:11" ht="22.25" customHeight="1">
      <c r="A4" s="113" t="s">
        <v>53</v>
      </c>
      <c r="B4" s="114"/>
      <c r="C4" s="114"/>
      <c r="D4" s="114"/>
      <c r="E4" s="114"/>
      <c r="F4" s="114"/>
      <c r="G4" s="114"/>
      <c r="H4" s="115"/>
    </row>
    <row r="5" spans="1:11" ht="16.5">
      <c r="A5" s="52" t="s">
        <v>2</v>
      </c>
      <c r="B5" s="120" t="str">
        <f>VLOOKUP(H2,' DATA BASE'!A6:BB105,2,FALSE)</f>
        <v>re</v>
      </c>
      <c r="C5" s="121"/>
      <c r="D5" s="122"/>
      <c r="E5" s="52" t="s">
        <v>29</v>
      </c>
      <c r="F5" s="104">
        <f>VLOOKUP(H2,' DATA BASE'!A6:BB105,4,FALSE)</f>
        <v>0</v>
      </c>
      <c r="G5" s="105"/>
      <c r="H5" s="106"/>
    </row>
    <row r="6" spans="1:11" ht="16.5">
      <c r="A6" s="52" t="s">
        <v>28</v>
      </c>
      <c r="B6" s="101">
        <f>VLOOKUP(H2,' DATA BASE'!A6:BB105,3,FALSE)</f>
        <v>0</v>
      </c>
      <c r="C6" s="102"/>
      <c r="D6" s="103"/>
      <c r="E6" s="52" t="s">
        <v>1</v>
      </c>
      <c r="F6" s="107">
        <f>VLOOKUP(H2,' DATA BASE'!A6:BB105,5,FALSE)</f>
        <v>0</v>
      </c>
      <c r="G6" s="108"/>
      <c r="H6" s="109"/>
    </row>
    <row r="7" spans="1:11" ht="39" customHeight="1">
      <c r="A7" s="52" t="s">
        <v>8</v>
      </c>
      <c r="B7" s="101">
        <f>VLOOKUP(H2,' DATA BASE'!A6:BB105,6,FALSE)</f>
        <v>0</v>
      </c>
      <c r="C7" s="102"/>
      <c r="D7" s="103"/>
      <c r="E7" s="53" t="s">
        <v>0</v>
      </c>
      <c r="F7" s="75" t="str">
        <f>' DATA BASE'!N2</f>
        <v>UPTO 30/11/2011</v>
      </c>
      <c r="G7" s="54"/>
      <c r="H7" s="76" t="str">
        <f>' DATA BASE'!R2</f>
        <v>FROM  1/12/2011</v>
      </c>
    </row>
    <row r="8" spans="1:11" ht="16.5">
      <c r="A8" s="110"/>
      <c r="B8" s="111"/>
      <c r="C8" s="111"/>
      <c r="D8" s="111"/>
      <c r="E8" s="112"/>
      <c r="F8" s="10">
        <f>' DATA BASE'!Q2</f>
        <v>0.08</v>
      </c>
      <c r="G8" s="54"/>
      <c r="H8" s="11">
        <f>' DATA BASE'!U2</f>
        <v>8.5999999999999993E-2</v>
      </c>
    </row>
    <row r="9" spans="1:11" s="19" customFormat="1" ht="48.65" customHeight="1">
      <c r="A9" s="17" t="s">
        <v>3</v>
      </c>
      <c r="B9" s="17" t="s">
        <v>4</v>
      </c>
      <c r="C9" s="17" t="s">
        <v>5</v>
      </c>
      <c r="D9" s="17" t="s">
        <v>11</v>
      </c>
      <c r="E9" s="17" t="s">
        <v>12</v>
      </c>
      <c r="F9" s="17" t="s">
        <v>6</v>
      </c>
      <c r="G9" s="17" t="s">
        <v>7</v>
      </c>
      <c r="H9" s="18" t="s">
        <v>63</v>
      </c>
    </row>
    <row r="10" spans="1:11" ht="16.5">
      <c r="A10" s="52" t="s">
        <v>15</v>
      </c>
      <c r="B10" s="12">
        <f>VLOOKUP(H2,' DATA BASE'!A5:S105,7,FALSE)</f>
        <v>0</v>
      </c>
      <c r="C10" s="12">
        <f>VLOOKUP(H2,' DATA BASE'!A5:AD105,19,FALSE)</f>
        <v>0</v>
      </c>
      <c r="D10" s="12">
        <f>VLOOKUP(H2,' DATA BASE'!A5:AP105,31,FALSE)</f>
        <v>0</v>
      </c>
      <c r="E10" s="12">
        <f>SUM(B10:D10)</f>
        <v>0</v>
      </c>
      <c r="F10" s="12">
        <f>VLOOKUP(H2,' DATA BASE'!A5:BB105,43,FALSE)</f>
        <v>0</v>
      </c>
      <c r="G10" s="13">
        <f>SUM(B7+E10-F10)</f>
        <v>0</v>
      </c>
      <c r="H10" s="14">
        <f>ROUND((G10+D23),0)</f>
        <v>0</v>
      </c>
    </row>
    <row r="11" spans="1:11" ht="16.5">
      <c r="A11" s="52" t="s">
        <v>16</v>
      </c>
      <c r="B11" s="12">
        <f>VLOOKUP(H2,' DATA BASE'!A5:S105,8,FALSE)</f>
        <v>0</v>
      </c>
      <c r="C11" s="12">
        <f>VLOOKUP(H2,' DATA BASE'!A5:AD105,20,FALSE)</f>
        <v>0</v>
      </c>
      <c r="D11" s="12">
        <f>VLOOKUP(H2,' DATA BASE'!A5:AP105,32,FALSE)</f>
        <v>0</v>
      </c>
      <c r="E11" s="12">
        <f t="shared" ref="E11:E21" si="0">SUM(B11:D11)</f>
        <v>0</v>
      </c>
      <c r="F11" s="12">
        <f>VLOOKUP(H2,' DATA BASE'!A5:BB105,44,FALSE)</f>
        <v>0</v>
      </c>
      <c r="G11" s="13">
        <f t="shared" ref="G11:G21" si="1">SUM(G10+E11-F11)</f>
        <v>0</v>
      </c>
      <c r="H11" s="14">
        <f>ROUND((G11+D23+D24),0)</f>
        <v>0</v>
      </c>
    </row>
    <row r="12" spans="1:11" ht="16.5">
      <c r="A12" s="52" t="s">
        <v>17</v>
      </c>
      <c r="B12" s="12">
        <f>VLOOKUP(H2,' DATA BASE'!A5:S105,9,FALSE)</f>
        <v>0</v>
      </c>
      <c r="C12" s="12">
        <f>VLOOKUP(H2,' DATA BASE'!A5:AD105,21,FALSE)</f>
        <v>0</v>
      </c>
      <c r="D12" s="12">
        <f>VLOOKUP(H2,' DATA BASE'!A5:AP105,33,FALSE)</f>
        <v>0</v>
      </c>
      <c r="E12" s="12">
        <f t="shared" si="0"/>
        <v>0</v>
      </c>
      <c r="F12" s="12">
        <f>VLOOKUP(H2,' DATA BASE'!A5:BB105,45,FALSE)</f>
        <v>0</v>
      </c>
      <c r="G12" s="13">
        <f t="shared" si="1"/>
        <v>0</v>
      </c>
      <c r="H12" s="14">
        <f>ROUND((G12+D24+D27+D23),0)</f>
        <v>0</v>
      </c>
    </row>
    <row r="13" spans="1:11" ht="16.5">
      <c r="A13" s="52" t="s">
        <v>18</v>
      </c>
      <c r="B13" s="12">
        <f>VLOOKUP(H2,' DATA BASE'!A5:S105,10,FALSE)</f>
        <v>0</v>
      </c>
      <c r="C13" s="12">
        <f>VLOOKUP(H2,' DATA BASE'!A5:AD105,22,FALSE)</f>
        <v>0</v>
      </c>
      <c r="D13" s="12">
        <f>VLOOKUP(H2,' DATA BASE'!A5:AP105,34,FALSE)</f>
        <v>0</v>
      </c>
      <c r="E13" s="12">
        <f t="shared" si="0"/>
        <v>0</v>
      </c>
      <c r="F13" s="12">
        <f>VLOOKUP(H2,' DATA BASE'!A5:BB105,46,FALSE)</f>
        <v>0</v>
      </c>
      <c r="G13" s="13">
        <f t="shared" si="1"/>
        <v>0</v>
      </c>
      <c r="H13" s="14">
        <f>ROUND((G13+D27+D28+D23+D24),0)</f>
        <v>0</v>
      </c>
    </row>
    <row r="14" spans="1:11" ht="16.5">
      <c r="A14" s="52" t="s">
        <v>19</v>
      </c>
      <c r="B14" s="12">
        <f>VLOOKUP(H2,' DATA BASE'!A5:S105,11,FALSE)</f>
        <v>0</v>
      </c>
      <c r="C14" s="12">
        <f>VLOOKUP(H2,' DATA BASE'!A5:AD105,23,FALSE)</f>
        <v>0</v>
      </c>
      <c r="D14" s="12">
        <f>VLOOKUP(H2,' DATA BASE'!A5:AP105,35,FALSE)</f>
        <v>0</v>
      </c>
      <c r="E14" s="12">
        <f t="shared" si="0"/>
        <v>0</v>
      </c>
      <c r="F14" s="12">
        <f>VLOOKUP(H2,' DATA BASE'!A5:BB105,47,FALSE)</f>
        <v>0</v>
      </c>
      <c r="G14" s="13">
        <f t="shared" si="1"/>
        <v>0</v>
      </c>
      <c r="H14" s="14">
        <f>ROUND((G14+D28+D31+D23+D24+D27),0)</f>
        <v>0</v>
      </c>
    </row>
    <row r="15" spans="1:11" ht="16.5">
      <c r="A15" s="52" t="s">
        <v>20</v>
      </c>
      <c r="B15" s="12">
        <f>VLOOKUP(H2,' DATA BASE'!A5:S105,12,FALSE)</f>
        <v>0</v>
      </c>
      <c r="C15" s="12">
        <f>VLOOKUP(H2,' DATA BASE'!A5:AD105,24,FALSE)</f>
        <v>0</v>
      </c>
      <c r="D15" s="12">
        <f>VLOOKUP(H2,' DATA BASE'!A5:AP105,36,FALSE)</f>
        <v>0</v>
      </c>
      <c r="E15" s="12">
        <f t="shared" si="0"/>
        <v>0</v>
      </c>
      <c r="F15" s="12">
        <f>VLOOKUP(H2,' DATA BASE'!A5:BB105,48,FALSE)</f>
        <v>0</v>
      </c>
      <c r="G15" s="13">
        <f t="shared" si="1"/>
        <v>0</v>
      </c>
      <c r="H15" s="14">
        <f>ROUND((G15+D31+D32+D23+D24+D25+D28),0)</f>
        <v>0</v>
      </c>
      <c r="K15" s="1" t="s">
        <v>56</v>
      </c>
    </row>
    <row r="16" spans="1:11" ht="16.5">
      <c r="A16" s="52" t="s">
        <v>21</v>
      </c>
      <c r="B16" s="12">
        <f>VLOOKUP(H2,' DATA BASE'!A5:S105,13,FALSE)</f>
        <v>6000</v>
      </c>
      <c r="C16" s="12">
        <f>VLOOKUP(H2,' DATA BASE'!A5:AD105,25,FALSE)</f>
        <v>0</v>
      </c>
      <c r="D16" s="12">
        <f>VLOOKUP(H2,' DATA BASE'!A5:AP105,37,FALSE)</f>
        <v>0</v>
      </c>
      <c r="E16" s="12">
        <f t="shared" si="0"/>
        <v>6000</v>
      </c>
      <c r="F16" s="12">
        <f>VLOOKUP(H2,' DATA BASE'!A5:BB105,49,FALSE)</f>
        <v>0</v>
      </c>
      <c r="G16" s="13">
        <f t="shared" si="1"/>
        <v>6000</v>
      </c>
      <c r="H16" s="14">
        <f>ROUND((G16+D32+D33+D23+D24+D27+D28),0)</f>
        <v>6040</v>
      </c>
      <c r="J16" s="19"/>
    </row>
    <row r="17" spans="1:11" ht="16.5">
      <c r="A17" s="52" t="s">
        <v>22</v>
      </c>
      <c r="B17" s="12">
        <f>VLOOKUP(H2,' DATA BASE'!A5:S105,14,FALSE)</f>
        <v>6000</v>
      </c>
      <c r="C17" s="12">
        <f>VLOOKUP(H2,' DATA BASE'!A5:AD105,26,FALSE)</f>
        <v>6204</v>
      </c>
      <c r="D17" s="12">
        <f>VLOOKUP(H2,' DATA BASE'!A5:AP105,38,FALSE)</f>
        <v>0</v>
      </c>
      <c r="E17" s="12">
        <f t="shared" si="0"/>
        <v>12204</v>
      </c>
      <c r="F17" s="12">
        <f>VLOOKUP(H2,' DATA BASE'!A5:BB105,50,FALSE)</f>
        <v>0</v>
      </c>
      <c r="G17" s="13">
        <f t="shared" si="1"/>
        <v>18204</v>
      </c>
      <c r="H17" s="14">
        <f>ROUND((G17+D33+D34+D23+D24+D27+D28+D31+D32),0)</f>
        <v>18365</v>
      </c>
    </row>
    <row r="18" spans="1:11" ht="16.5">
      <c r="A18" s="52" t="s">
        <v>23</v>
      </c>
      <c r="B18" s="12">
        <f>VLOOKUP(H2,' DATA BASE'!A5:S105,15,FALSE)</f>
        <v>6000</v>
      </c>
      <c r="C18" s="12">
        <f>VLOOKUP(H2,' DATA BASE'!A5:AD105,27,FALSE)</f>
        <v>0</v>
      </c>
      <c r="D18" s="12">
        <f>VLOOKUP(H2,' DATA BASE'!A5:AP105,39,FALSE)</f>
        <v>0</v>
      </c>
      <c r="E18" s="12">
        <f t="shared" si="0"/>
        <v>6000</v>
      </c>
      <c r="F18" s="12">
        <f>VLOOKUP(H2,' DATA BASE'!A5:BB105,51,FALSE)</f>
        <v>0</v>
      </c>
      <c r="G18" s="13">
        <f t="shared" si="1"/>
        <v>24204</v>
      </c>
      <c r="H18" s="14">
        <f>ROUND((G18+D34+D35+D23+D24+D27+D28+D31+D32+D33),0)</f>
        <v>24539</v>
      </c>
    </row>
    <row r="19" spans="1:11" ht="16.5">
      <c r="A19" s="52" t="s">
        <v>24</v>
      </c>
      <c r="B19" s="12">
        <f>VLOOKUP(H2,' DATA BASE'!A5:S105,16,FALSE)</f>
        <v>6000</v>
      </c>
      <c r="C19" s="12">
        <f>VLOOKUP(H2,' DATA BASE'!A5:AD105,28,FALSE)</f>
        <v>0</v>
      </c>
      <c r="D19" s="12">
        <f>VLOOKUP(H2,' DATA BASE'!A5:AP105,40,FALSE)</f>
        <v>0</v>
      </c>
      <c r="E19" s="12">
        <f t="shared" si="0"/>
        <v>6000</v>
      </c>
      <c r="F19" s="12">
        <f>VLOOKUP(H2,' DATA BASE'!A5:BB105,52,FALSE)</f>
        <v>0</v>
      </c>
      <c r="G19" s="13">
        <f t="shared" si="1"/>
        <v>30204</v>
      </c>
      <c r="H19" s="14">
        <f>ROUND((G19+D35+D36+D23+D24+D27+D28+D31+D32+D33+D34),0)</f>
        <v>30755</v>
      </c>
    </row>
    <row r="20" spans="1:11" ht="16.5">
      <c r="A20" s="52" t="s">
        <v>25</v>
      </c>
      <c r="B20" s="12">
        <f>VLOOKUP(H2,' DATA BASE'!A5:S105,17,FALSE)</f>
        <v>6000</v>
      </c>
      <c r="C20" s="12">
        <f>VLOOKUP(H2,' DATA BASE'!A5:AD105,29,FALSE)</f>
        <v>7236</v>
      </c>
      <c r="D20" s="12" t="str">
        <f>VLOOKUP(H2,' DATA BASE'!A5:AP105,41,FALSE)</f>
        <v xml:space="preserve"> </v>
      </c>
      <c r="E20" s="12">
        <f t="shared" si="0"/>
        <v>13236</v>
      </c>
      <c r="F20" s="12">
        <f>VLOOKUP(H2,' DATA BASE'!A5:BB105,53,FALSE)</f>
        <v>0</v>
      </c>
      <c r="G20" s="13">
        <f t="shared" si="1"/>
        <v>43440</v>
      </c>
      <c r="H20" s="14">
        <f>ROUND((G20+D36+D37+D23+D24+D27+D28+D31+D32+D33+D34+D35),0)</f>
        <v>44303</v>
      </c>
    </row>
    <row r="21" spans="1:11" s="2" customFormat="1" ht="16.5">
      <c r="A21" s="52" t="s">
        <v>26</v>
      </c>
      <c r="B21" s="12">
        <f>VLOOKUP(H2,' DATA BASE'!A5:S105,18,FALSE)</f>
        <v>6000</v>
      </c>
      <c r="C21" s="12">
        <f>VLOOKUP(H2,' DATA BASE'!A5:AD105,30,FALSE)</f>
        <v>0</v>
      </c>
      <c r="D21" s="12">
        <f>VLOOKUP(H2,' DATA BASE'!A5:AP105,42,FALSE)</f>
        <v>0</v>
      </c>
      <c r="E21" s="12">
        <f t="shared" si="0"/>
        <v>6000</v>
      </c>
      <c r="F21" s="12">
        <f>VLOOKUP(H2,' DATA BASE'!A5:BB105,54,FALSE)</f>
        <v>0</v>
      </c>
      <c r="G21" s="13">
        <f t="shared" si="1"/>
        <v>49440</v>
      </c>
      <c r="H21" s="14">
        <f>ROUNDDOWN((G21+D37+D38+D23+D24+D27+D28+D31+D32+D33+D34+D35+D36),0)</f>
        <v>50656</v>
      </c>
    </row>
    <row r="22" spans="1:11" ht="16.5">
      <c r="A22" s="52" t="s">
        <v>27</v>
      </c>
      <c r="B22" s="12">
        <f t="shared" ref="B22:G22" si="2">SUM(B10:B21)</f>
        <v>36000</v>
      </c>
      <c r="C22" s="12">
        <f t="shared" si="2"/>
        <v>13440</v>
      </c>
      <c r="D22" s="12">
        <f t="shared" si="2"/>
        <v>0</v>
      </c>
      <c r="E22" s="12">
        <f t="shared" si="2"/>
        <v>49440</v>
      </c>
      <c r="F22" s="12">
        <f t="shared" si="2"/>
        <v>0</v>
      </c>
      <c r="G22" s="12">
        <f t="shared" si="2"/>
        <v>171492</v>
      </c>
      <c r="H22" s="20"/>
      <c r="K22" s="1" t="s">
        <v>56</v>
      </c>
    </row>
    <row r="23" spans="1:11" ht="1.75" customHeight="1">
      <c r="A23" s="59"/>
      <c r="B23" s="60"/>
      <c r="C23" s="60"/>
      <c r="D23" s="62">
        <f>(G10*F8/12)</f>
        <v>0</v>
      </c>
      <c r="E23" s="63"/>
      <c r="F23" s="63"/>
      <c r="G23" s="63"/>
      <c r="H23" s="64"/>
    </row>
    <row r="24" spans="1:11" ht="16.5">
      <c r="A24" s="96" t="s">
        <v>8</v>
      </c>
      <c r="B24" s="96"/>
      <c r="C24" s="12">
        <f>B7</f>
        <v>0</v>
      </c>
      <c r="D24" s="65">
        <f>(G11*F8/12)</f>
        <v>0</v>
      </c>
      <c r="E24" s="66"/>
      <c r="F24" s="66"/>
      <c r="G24" s="66"/>
      <c r="H24" s="67"/>
    </row>
    <row r="25" spans="1:11" ht="33.65" customHeight="1">
      <c r="A25" s="97" t="s">
        <v>80</v>
      </c>
      <c r="B25" s="97"/>
      <c r="C25" s="12">
        <f>SUM(E10:E17)</f>
        <v>18204</v>
      </c>
      <c r="D25" s="65"/>
      <c r="E25" s="66"/>
      <c r="F25" s="66"/>
      <c r="G25" s="66"/>
      <c r="H25" s="67"/>
    </row>
    <row r="26" spans="1:11" ht="35.4" customHeight="1">
      <c r="A26" s="97" t="s">
        <v>81</v>
      </c>
      <c r="B26" s="97"/>
      <c r="C26" s="12">
        <f>SUM(E18:E21)</f>
        <v>31236</v>
      </c>
      <c r="D26" s="65"/>
      <c r="E26" s="66"/>
      <c r="F26" s="66"/>
      <c r="G26" s="66"/>
      <c r="H26" s="67"/>
    </row>
    <row r="27" spans="1:11" ht="16.5">
      <c r="A27" s="97" t="s">
        <v>9</v>
      </c>
      <c r="B27" s="97"/>
      <c r="C27" s="12">
        <f>SUM(C25:C26)</f>
        <v>49440</v>
      </c>
      <c r="D27" s="65">
        <f>(G12*F8/12)</f>
        <v>0</v>
      </c>
      <c r="E27" s="66"/>
      <c r="F27" s="66"/>
      <c r="G27" s="66"/>
      <c r="H27" s="67"/>
    </row>
    <row r="28" spans="1:11" ht="17" customHeight="1">
      <c r="A28" s="97" t="s">
        <v>78</v>
      </c>
      <c r="B28" s="97"/>
      <c r="C28" s="12">
        <f>ROUND(SUM(G10:G17)*F8/12,0)</f>
        <v>161</v>
      </c>
      <c r="D28" s="65">
        <f>(G13*F8/12)</f>
        <v>0</v>
      </c>
      <c r="E28" s="66"/>
      <c r="F28" s="66"/>
      <c r="G28" s="66"/>
      <c r="H28" s="67"/>
    </row>
    <row r="29" spans="1:11" ht="16.5">
      <c r="A29" s="97" t="s">
        <v>79</v>
      </c>
      <c r="B29" s="97"/>
      <c r="C29" s="12">
        <f>ROUND(SUM(G18:G21)*H8/12,0)</f>
        <v>1056</v>
      </c>
      <c r="D29" s="65"/>
      <c r="E29" s="66"/>
      <c r="F29" s="66"/>
      <c r="G29" s="66"/>
      <c r="H29" s="67"/>
    </row>
    <row r="30" spans="1:11" ht="16.5">
      <c r="A30" s="97" t="s">
        <v>82</v>
      </c>
      <c r="B30" s="97"/>
      <c r="C30" s="12">
        <f>SUM(C28:C29)</f>
        <v>1217</v>
      </c>
      <c r="D30" s="65"/>
      <c r="E30" s="66"/>
      <c r="F30" s="66"/>
      <c r="G30" s="66"/>
      <c r="H30" s="67"/>
    </row>
    <row r="31" spans="1:11" ht="16.5">
      <c r="A31" s="96" t="s">
        <v>12</v>
      </c>
      <c r="B31" s="96"/>
      <c r="C31" s="12">
        <f>SUM(C24,C27,C30)</f>
        <v>50657</v>
      </c>
      <c r="D31" s="65">
        <f>G14*F8/12</f>
        <v>0</v>
      </c>
      <c r="E31" s="66"/>
      <c r="F31" s="66"/>
      <c r="G31" s="66"/>
      <c r="H31" s="67"/>
    </row>
    <row r="32" spans="1:11" ht="16.5">
      <c r="A32" s="97" t="s">
        <v>10</v>
      </c>
      <c r="B32" s="97"/>
      <c r="C32" s="12">
        <f>SUM(F22)</f>
        <v>0</v>
      </c>
      <c r="D32" s="65">
        <f>G15*F8/12</f>
        <v>0</v>
      </c>
      <c r="E32" s="66"/>
      <c r="F32" s="66"/>
      <c r="G32" s="66"/>
      <c r="H32" s="67"/>
    </row>
    <row r="33" spans="1:8" ht="16.5">
      <c r="A33" s="97" t="s">
        <v>13</v>
      </c>
      <c r="B33" s="97"/>
      <c r="C33" s="12">
        <f>SUM(C31-C32)</f>
        <v>50657</v>
      </c>
      <c r="D33" s="65">
        <f>G16*F8/12</f>
        <v>40</v>
      </c>
      <c r="E33" s="66"/>
      <c r="F33" s="66"/>
      <c r="G33" s="68"/>
      <c r="H33" s="67"/>
    </row>
    <row r="34" spans="1:8" ht="2.4" customHeight="1">
      <c r="A34" s="74"/>
      <c r="B34" s="68"/>
      <c r="C34" s="68"/>
      <c r="D34" s="65">
        <f>G17*F8/12</f>
        <v>121.36</v>
      </c>
      <c r="E34" s="70"/>
      <c r="F34" s="68"/>
      <c r="G34" s="68"/>
      <c r="H34" s="67"/>
    </row>
    <row r="35" spans="1:8" ht="2.4" customHeight="1">
      <c r="A35" s="74"/>
      <c r="B35" s="68"/>
      <c r="C35" s="68"/>
      <c r="D35" s="65">
        <f>G18*H8/12</f>
        <v>173.46199999999999</v>
      </c>
      <c r="E35" s="70"/>
      <c r="F35" s="68"/>
      <c r="G35" s="68"/>
      <c r="H35" s="67"/>
    </row>
    <row r="36" spans="1:8" ht="17.399999999999999" customHeight="1">
      <c r="A36" s="74"/>
      <c r="B36" s="68"/>
      <c r="C36" s="68"/>
      <c r="D36" s="65">
        <f>G19*H8/12</f>
        <v>216.46199999999999</v>
      </c>
      <c r="E36" s="70"/>
      <c r="F36" s="71" t="s">
        <v>30</v>
      </c>
      <c r="G36" s="68"/>
      <c r="H36" s="67"/>
    </row>
    <row r="37" spans="1:8" ht="1.25" customHeight="1">
      <c r="A37" s="74"/>
      <c r="B37" s="68"/>
      <c r="C37" s="68"/>
      <c r="D37" s="65">
        <f>G20*H8/12</f>
        <v>311.32</v>
      </c>
      <c r="E37" s="70"/>
      <c r="F37" s="68"/>
      <c r="G37" s="68"/>
      <c r="H37" s="67"/>
    </row>
    <row r="38" spans="1:8" ht="0.65" hidden="1" customHeight="1">
      <c r="A38" s="74"/>
      <c r="B38" s="68"/>
      <c r="C38" s="68"/>
      <c r="D38" s="65">
        <f>G21*H8/12</f>
        <v>354.31999999999994</v>
      </c>
      <c r="E38" s="70"/>
      <c r="F38" s="68"/>
      <c r="G38" s="68"/>
      <c r="H38" s="67"/>
    </row>
    <row r="39" spans="1:8">
      <c r="A39" s="72" t="s">
        <v>54</v>
      </c>
      <c r="B39" s="73"/>
      <c r="C39" s="73"/>
      <c r="D39" s="73"/>
      <c r="E39" s="73"/>
      <c r="F39" s="73"/>
      <c r="G39" s="73"/>
      <c r="H39" s="69"/>
    </row>
    <row r="40" spans="1:8" ht="21">
      <c r="A40" s="98"/>
      <c r="B40" s="99"/>
      <c r="C40" s="99"/>
      <c r="D40" s="99"/>
      <c r="E40" s="100" t="s">
        <v>55</v>
      </c>
      <c r="F40" s="100"/>
      <c r="G40" s="100"/>
      <c r="H40" s="61"/>
    </row>
    <row r="42" spans="1:8">
      <c r="E42" s="1"/>
    </row>
    <row r="43" spans="1:8" ht="23.4" customHeight="1">
      <c r="E43" s="1"/>
    </row>
    <row r="44" spans="1:8">
      <c r="E44" s="1"/>
    </row>
    <row r="45" spans="1:8">
      <c r="E45" s="1"/>
    </row>
    <row r="46" spans="1:8">
      <c r="E46" s="1"/>
    </row>
    <row r="47" spans="1:8">
      <c r="E47" s="1"/>
    </row>
    <row r="48" spans="1:8">
      <c r="E48" s="1"/>
    </row>
    <row r="49" spans="5:5">
      <c r="E49" s="1"/>
    </row>
    <row r="50" spans="5:5" ht="16.25" customHeight="1">
      <c r="E50" s="1"/>
    </row>
    <row r="51" spans="5:5" ht="16.75" customHeight="1">
      <c r="E51" s="1"/>
    </row>
    <row r="52" spans="5:5" ht="16.75" customHeight="1">
      <c r="E52" s="1"/>
    </row>
    <row r="53" spans="5:5">
      <c r="E53" s="1"/>
    </row>
    <row r="54" spans="5:5">
      <c r="E54" s="1"/>
    </row>
    <row r="55" spans="5:5">
      <c r="E55" s="1"/>
    </row>
    <row r="56" spans="5:5">
      <c r="E56" s="1"/>
    </row>
    <row r="57" spans="5:5" ht="16.75" customHeight="1">
      <c r="E57" s="1"/>
    </row>
    <row r="58" spans="5:5">
      <c r="E58" s="1"/>
    </row>
    <row r="59" spans="5:5">
      <c r="E59" s="1"/>
    </row>
    <row r="60" spans="5:5">
      <c r="E60" s="1"/>
    </row>
    <row r="61" spans="5:5">
      <c r="E61" s="1"/>
    </row>
    <row r="62" spans="5:5">
      <c r="E62" s="1"/>
    </row>
    <row r="63" spans="5:5">
      <c r="E63" s="1"/>
    </row>
    <row r="64" spans="5: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row r="78" spans="5:5">
      <c r="E78" s="1"/>
    </row>
    <row r="79" spans="5:5">
      <c r="E79" s="1"/>
    </row>
    <row r="80" spans="5:5">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00" spans="5:5">
      <c r="E100" s="1"/>
    </row>
    <row r="101" spans="5:5">
      <c r="E101" s="1"/>
    </row>
    <row r="102" spans="5:5">
      <c r="E102" s="1"/>
    </row>
    <row r="103" spans="5:5">
      <c r="E103" s="1"/>
    </row>
    <row r="104" spans="5:5">
      <c r="E104" s="1"/>
    </row>
    <row r="105" spans="5:5">
      <c r="E105" s="1"/>
    </row>
    <row r="106" spans="5:5">
      <c r="E106" s="1"/>
    </row>
  </sheetData>
  <sheetProtection password="CC47" sheet="1" objects="1" scenarios="1" formatCells="0" formatColumns="0" formatRows="0" selectLockedCells="1" autoFilter="0"/>
  <dataConsolidate/>
  <mergeCells count="22">
    <mergeCell ref="A4:H4"/>
    <mergeCell ref="A1:A2"/>
    <mergeCell ref="B1:G2"/>
    <mergeCell ref="B5:D5"/>
    <mergeCell ref="A3:D3"/>
    <mergeCell ref="B6:D6"/>
    <mergeCell ref="B7:D7"/>
    <mergeCell ref="F5:H5"/>
    <mergeCell ref="F6:H6"/>
    <mergeCell ref="A8:E8"/>
    <mergeCell ref="A24:B24"/>
    <mergeCell ref="A27:B27"/>
    <mergeCell ref="A28:B28"/>
    <mergeCell ref="A40:D40"/>
    <mergeCell ref="E40:G40"/>
    <mergeCell ref="A31:B31"/>
    <mergeCell ref="A32:B32"/>
    <mergeCell ref="A33:B33"/>
    <mergeCell ref="A29:B29"/>
    <mergeCell ref="A25:B25"/>
    <mergeCell ref="A26:B26"/>
    <mergeCell ref="A30:B30"/>
  </mergeCells>
  <dataValidations count="1">
    <dataValidation type="list" allowBlank="1" showInputMessage="1" showErrorMessage="1" sqref="H2">
      <formula1>S.No.</formula1>
    </dataValidation>
  </dataValidations>
  <hyperlinks>
    <hyperlink ref="E40:G40" r:id="rId1" display=" www.employeesforum.in"/>
  </hyperlinks>
  <pageMargins left="0.25" right="0" top="0.25" bottom="0" header="0.3" footer="0.3"/>
  <pageSetup paperSize="9" scale="90" orientation="portrait" horizontalDpi="300" verticalDpi="300" r:id="rId2"/>
  <legacyDrawing r:id="rId3"/>
</worksheet>
</file>

<file path=xl/worksheets/sheet4.xml><?xml version="1.0" encoding="utf-8"?>
<worksheet xmlns="http://schemas.openxmlformats.org/spreadsheetml/2006/main" xmlns:r="http://schemas.openxmlformats.org/officeDocument/2006/relationships">
  <sheetPr>
    <tabColor rgb="FF0070C0"/>
  </sheetPr>
  <dimension ref="A1:T405"/>
  <sheetViews>
    <sheetView topLeftCell="D7" workbookViewId="0">
      <selection activeCell="H5" sqref="H5"/>
    </sheetView>
  </sheetViews>
  <sheetFormatPr defaultRowHeight="14.5"/>
  <cols>
    <col min="1" max="20" width="9.7265625" style="32" customWidth="1"/>
  </cols>
  <sheetData>
    <row r="1" spans="1:20" ht="20.399999999999999" customHeight="1">
      <c r="A1" s="24" t="str">
        <f>' DATA BASE'!A1</f>
        <v>dcso</v>
      </c>
      <c r="B1" s="135">
        <f>' DATA BASE'!B1</f>
        <v>0</v>
      </c>
      <c r="C1" s="135"/>
      <c r="D1" s="135"/>
      <c r="E1" s="135"/>
      <c r="F1" s="135"/>
      <c r="G1" s="135"/>
      <c r="H1" s="135"/>
      <c r="I1" s="135"/>
      <c r="J1" s="135"/>
      <c r="K1" s="135"/>
      <c r="L1" s="135"/>
      <c r="M1" s="135"/>
      <c r="N1" s="135"/>
      <c r="O1" s="135"/>
      <c r="P1" s="136" t="s">
        <v>50</v>
      </c>
      <c r="Q1" s="139" t="str">
        <f>' DATA BASE'!N2</f>
        <v>UPTO 30/11/2011</v>
      </c>
      <c r="R1" s="139"/>
      <c r="S1" s="138" t="str">
        <f>' DATA BASE'!R2</f>
        <v>FROM  1/12/2011</v>
      </c>
      <c r="T1" s="138"/>
    </row>
    <row r="2" spans="1:20">
      <c r="A2" s="142" t="s">
        <v>33</v>
      </c>
      <c r="B2" s="142"/>
      <c r="C2" s="142"/>
      <c r="D2" s="142"/>
      <c r="E2" s="142"/>
      <c r="F2" s="142"/>
      <c r="G2" s="142"/>
      <c r="H2" s="142"/>
      <c r="I2" s="142"/>
      <c r="J2" s="142"/>
      <c r="K2" s="142"/>
      <c r="L2" s="25">
        <f>' DATA BASE'!K2</f>
        <v>2011</v>
      </c>
      <c r="M2" s="25" t="str">
        <f>' DATA BASE'!L2</f>
        <v>^2012</v>
      </c>
      <c r="N2" s="25"/>
      <c r="O2" s="25"/>
      <c r="P2" s="137"/>
      <c r="Q2" s="140">
        <f>' DATA BASE'!Q2</f>
        <v>0.08</v>
      </c>
      <c r="R2" s="141"/>
      <c r="S2" s="140">
        <f>' DATA BASE'!U2</f>
        <v>8.5999999999999993E-2</v>
      </c>
      <c r="T2" s="140"/>
    </row>
    <row r="3" spans="1:20">
      <c r="A3" s="26">
        <v>1</v>
      </c>
      <c r="B3" s="26">
        <v>2</v>
      </c>
      <c r="C3" s="26">
        <v>3</v>
      </c>
      <c r="D3" s="26">
        <v>4</v>
      </c>
      <c r="E3" s="26">
        <v>5</v>
      </c>
      <c r="F3" s="26">
        <v>6</v>
      </c>
      <c r="G3" s="26">
        <v>7</v>
      </c>
      <c r="H3" s="26">
        <v>8</v>
      </c>
      <c r="I3" s="26">
        <v>9</v>
      </c>
      <c r="J3" s="26">
        <v>10</v>
      </c>
      <c r="K3" s="26">
        <v>11</v>
      </c>
      <c r="L3" s="26">
        <v>12</v>
      </c>
      <c r="M3" s="26">
        <v>13</v>
      </c>
      <c r="N3" s="26">
        <v>14</v>
      </c>
      <c r="O3" s="26">
        <v>15</v>
      </c>
      <c r="P3" s="26">
        <v>16</v>
      </c>
      <c r="Q3" s="26">
        <v>17</v>
      </c>
      <c r="R3" s="26">
        <v>18</v>
      </c>
      <c r="S3" s="26">
        <v>19</v>
      </c>
      <c r="T3" s="26">
        <v>20</v>
      </c>
    </row>
    <row r="4" spans="1:20" ht="28">
      <c r="A4" s="27" t="s">
        <v>36</v>
      </c>
      <c r="B4" s="28" t="s">
        <v>35</v>
      </c>
      <c r="C4" s="28" t="s">
        <v>49</v>
      </c>
      <c r="D4" s="28" t="s">
        <v>31</v>
      </c>
      <c r="E4" s="28" t="s">
        <v>32</v>
      </c>
      <c r="F4" s="29" t="s">
        <v>8</v>
      </c>
      <c r="G4" s="29" t="s">
        <v>57</v>
      </c>
      <c r="H4" s="30" t="s">
        <v>37</v>
      </c>
      <c r="I4" s="30" t="s">
        <v>38</v>
      </c>
      <c r="J4" s="30" t="s">
        <v>39</v>
      </c>
      <c r="K4" s="30" t="s">
        <v>40</v>
      </c>
      <c r="L4" s="30" t="s">
        <v>41</v>
      </c>
      <c r="M4" s="30" t="s">
        <v>42</v>
      </c>
      <c r="N4" s="30" t="s">
        <v>43</v>
      </c>
      <c r="O4" s="30" t="s">
        <v>44</v>
      </c>
      <c r="P4" s="30" t="s">
        <v>45</v>
      </c>
      <c r="Q4" s="30" t="s">
        <v>46</v>
      </c>
      <c r="R4" s="30" t="s">
        <v>47</v>
      </c>
      <c r="S4" s="30" t="s">
        <v>48</v>
      </c>
      <c r="T4" s="31" t="s">
        <v>12</v>
      </c>
    </row>
    <row r="5" spans="1:20">
      <c r="A5" s="126">
        <f>' DATA BASE'!A6</f>
        <v>1</v>
      </c>
      <c r="B5" s="126" t="str">
        <f>' DATA BASE'!B6</f>
        <v>re</v>
      </c>
      <c r="C5" s="126">
        <f>' DATA BASE'!C6</f>
        <v>0</v>
      </c>
      <c r="D5" s="126">
        <f>' DATA BASE'!D6</f>
        <v>0</v>
      </c>
      <c r="E5" s="126">
        <f>' DATA BASE'!E6</f>
        <v>0</v>
      </c>
      <c r="F5" s="126">
        <f>' DATA BASE'!F6</f>
        <v>0</v>
      </c>
      <c r="G5" s="28" t="s">
        <v>58</v>
      </c>
      <c r="H5" s="77">
        <f>' DATA BASE'!G6</f>
        <v>0</v>
      </c>
      <c r="I5" s="77">
        <f>' DATA BASE'!H6</f>
        <v>0</v>
      </c>
      <c r="J5" s="77">
        <f>' DATA BASE'!I6</f>
        <v>0</v>
      </c>
      <c r="K5" s="77">
        <f>' DATA BASE'!J6</f>
        <v>0</v>
      </c>
      <c r="L5" s="77">
        <f>' DATA BASE'!K6</f>
        <v>0</v>
      </c>
      <c r="M5" s="77">
        <f>' DATA BASE'!L6</f>
        <v>0</v>
      </c>
      <c r="N5" s="77">
        <f>' DATA BASE'!M6</f>
        <v>6000</v>
      </c>
      <c r="O5" s="77">
        <f>' DATA BASE'!N6</f>
        <v>6000</v>
      </c>
      <c r="P5" s="77">
        <f>' DATA BASE'!O6</f>
        <v>6000</v>
      </c>
      <c r="Q5" s="77">
        <f>' DATA BASE'!P6</f>
        <v>6000</v>
      </c>
      <c r="R5" s="77">
        <f>' DATA BASE'!Q6</f>
        <v>6000</v>
      </c>
      <c r="S5" s="77">
        <f>' DATA BASE'!R6</f>
        <v>6000</v>
      </c>
      <c r="T5" s="129">
        <f>SUM(H5:S5,H6:S6,H7:S7)</f>
        <v>49440</v>
      </c>
    </row>
    <row r="6" spans="1:20">
      <c r="A6" s="127"/>
      <c r="B6" s="127"/>
      <c r="C6" s="127"/>
      <c r="D6" s="127"/>
      <c r="E6" s="127"/>
      <c r="F6" s="127"/>
      <c r="G6" s="28" t="s">
        <v>5</v>
      </c>
      <c r="H6" s="77">
        <f>' DATA BASE'!S6</f>
        <v>0</v>
      </c>
      <c r="I6" s="77">
        <f>' DATA BASE'!T6</f>
        <v>0</v>
      </c>
      <c r="J6" s="77">
        <f>' DATA BASE'!U6</f>
        <v>0</v>
      </c>
      <c r="K6" s="77">
        <f>' DATA BASE'!V6</f>
        <v>0</v>
      </c>
      <c r="L6" s="77">
        <f>' DATA BASE'!W6</f>
        <v>0</v>
      </c>
      <c r="M6" s="77">
        <f>' DATA BASE'!X6</f>
        <v>0</v>
      </c>
      <c r="N6" s="77">
        <f>' DATA BASE'!Y6</f>
        <v>0</v>
      </c>
      <c r="O6" s="77">
        <f>' DATA BASE'!Z6</f>
        <v>6204</v>
      </c>
      <c r="P6" s="77">
        <f>' DATA BASE'!AA6</f>
        <v>0</v>
      </c>
      <c r="Q6" s="77">
        <f>' DATA BASE'!AB6</f>
        <v>0</v>
      </c>
      <c r="R6" s="77">
        <f>' DATA BASE'!AC6</f>
        <v>7236</v>
      </c>
      <c r="S6" s="77">
        <f>' DATA BASE'!AD6</f>
        <v>0</v>
      </c>
      <c r="T6" s="130"/>
    </row>
    <row r="7" spans="1:20">
      <c r="A7" s="127"/>
      <c r="B7" s="127"/>
      <c r="C7" s="127"/>
      <c r="D7" s="127"/>
      <c r="E7" s="127"/>
      <c r="F7" s="127"/>
      <c r="G7" s="28" t="s">
        <v>59</v>
      </c>
      <c r="H7" s="77">
        <f>' DATA BASE'!AE6</f>
        <v>0</v>
      </c>
      <c r="I7" s="77">
        <f>' DATA BASE'!AF6</f>
        <v>0</v>
      </c>
      <c r="J7" s="77">
        <f>' DATA BASE'!AG6</f>
        <v>0</v>
      </c>
      <c r="K7" s="77">
        <f>' DATA BASE'!AH6</f>
        <v>0</v>
      </c>
      <c r="L7" s="77">
        <f>' DATA BASE'!AI6</f>
        <v>0</v>
      </c>
      <c r="M7" s="77">
        <f>' DATA BASE'!AJ6</f>
        <v>0</v>
      </c>
      <c r="N7" s="77">
        <f>' DATA BASE'!AK6</f>
        <v>0</v>
      </c>
      <c r="O7" s="77">
        <f>' DATA BASE'!AL6</f>
        <v>0</v>
      </c>
      <c r="P7" s="77">
        <f>' DATA BASE'!AM6</f>
        <v>0</v>
      </c>
      <c r="Q7" s="77">
        <f>' DATA BASE'!AN6</f>
        <v>0</v>
      </c>
      <c r="R7" s="77" t="str">
        <f>' DATA BASE'!AO6</f>
        <v xml:space="preserve"> </v>
      </c>
      <c r="S7" s="77">
        <f>' DATA BASE'!AP6</f>
        <v>0</v>
      </c>
      <c r="T7" s="131"/>
    </row>
    <row r="8" spans="1:20">
      <c r="A8" s="128"/>
      <c r="B8" s="128"/>
      <c r="C8" s="128"/>
      <c r="D8" s="128"/>
      <c r="E8" s="128"/>
      <c r="F8" s="128"/>
      <c r="G8" s="28" t="s">
        <v>12</v>
      </c>
      <c r="H8" s="78">
        <f t="shared" ref="H8:T8" si="0">SUM(H5:H7)</f>
        <v>0</v>
      </c>
      <c r="I8" s="78">
        <f t="shared" si="0"/>
        <v>0</v>
      </c>
      <c r="J8" s="78">
        <f t="shared" si="0"/>
        <v>0</v>
      </c>
      <c r="K8" s="78">
        <f t="shared" si="0"/>
        <v>0</v>
      </c>
      <c r="L8" s="78">
        <f t="shared" si="0"/>
        <v>0</v>
      </c>
      <c r="M8" s="78">
        <f t="shared" si="0"/>
        <v>0</v>
      </c>
      <c r="N8" s="78">
        <f t="shared" si="0"/>
        <v>6000</v>
      </c>
      <c r="O8" s="78">
        <f t="shared" si="0"/>
        <v>12204</v>
      </c>
      <c r="P8" s="78">
        <f t="shared" si="0"/>
        <v>6000</v>
      </c>
      <c r="Q8" s="78">
        <f t="shared" si="0"/>
        <v>6000</v>
      </c>
      <c r="R8" s="78">
        <f t="shared" si="0"/>
        <v>13236</v>
      </c>
      <c r="S8" s="78">
        <f t="shared" si="0"/>
        <v>6000</v>
      </c>
      <c r="T8" s="78">
        <f t="shared" si="0"/>
        <v>49440</v>
      </c>
    </row>
    <row r="9" spans="1:20">
      <c r="A9" s="126">
        <f>' DATA BASE'!A7</f>
        <v>2</v>
      </c>
      <c r="B9" s="126" t="str">
        <f>' DATA BASE'!B7</f>
        <v>re</v>
      </c>
      <c r="C9" s="126">
        <f>' DATA BASE'!C7</f>
        <v>0</v>
      </c>
      <c r="D9" s="126">
        <f>' DATA BASE'!D7</f>
        <v>0</v>
      </c>
      <c r="E9" s="126">
        <f>' DATA BASE'!E7</f>
        <v>0</v>
      </c>
      <c r="F9" s="126">
        <f>' DATA BASE'!F7</f>
        <v>0</v>
      </c>
      <c r="G9" s="28" t="s">
        <v>58</v>
      </c>
      <c r="H9" s="77">
        <f>' DATA BASE'!G7</f>
        <v>4200</v>
      </c>
      <c r="I9" s="77">
        <f>' DATA BASE'!H7</f>
        <v>5000</v>
      </c>
      <c r="J9" s="77">
        <f>' DATA BASE'!I7</f>
        <v>5000</v>
      </c>
      <c r="K9" s="77">
        <f>' DATA BASE'!J7</f>
        <v>5000</v>
      </c>
      <c r="L9" s="77">
        <f>' DATA BASE'!K7</f>
        <v>5000</v>
      </c>
      <c r="M9" s="77">
        <f>' DATA BASE'!L7</f>
        <v>5000</v>
      </c>
      <c r="N9" s="77">
        <f>' DATA BASE'!M7</f>
        <v>5000</v>
      </c>
      <c r="O9" s="77">
        <f>' DATA BASE'!N7</f>
        <v>5000</v>
      </c>
      <c r="P9" s="77">
        <f>' DATA BASE'!O7</f>
        <v>5000</v>
      </c>
      <c r="Q9" s="77">
        <f>' DATA BASE'!P7</f>
        <v>5000</v>
      </c>
      <c r="R9" s="77">
        <f>' DATA BASE'!Q7</f>
        <v>5000</v>
      </c>
      <c r="S9" s="77">
        <f>' DATA BASE'!R7</f>
        <v>5000</v>
      </c>
      <c r="T9" s="129">
        <f>SUM(H9:S9,H6:S6,H11:S11)</f>
        <v>73140</v>
      </c>
    </row>
    <row r="10" spans="1:20">
      <c r="A10" s="127"/>
      <c r="B10" s="127"/>
      <c r="C10" s="127"/>
      <c r="D10" s="127"/>
      <c r="E10" s="127"/>
      <c r="F10" s="127"/>
      <c r="G10" s="28" t="s">
        <v>5</v>
      </c>
      <c r="H10" s="77">
        <f>' DATA BASE'!S7</f>
        <v>33</v>
      </c>
      <c r="I10" s="77">
        <f>' DATA BASE'!T7</f>
        <v>33</v>
      </c>
      <c r="J10" s="77">
        <f>' DATA BASE'!U7</f>
        <v>33</v>
      </c>
      <c r="K10" s="77">
        <f>' DATA BASE'!V7</f>
        <v>33</v>
      </c>
      <c r="L10" s="77">
        <f>' DATA BASE'!W7</f>
        <v>33</v>
      </c>
      <c r="M10" s="77">
        <f>' DATA BASE'!X7</f>
        <v>33</v>
      </c>
      <c r="N10" s="77">
        <f>' DATA BASE'!Y7</f>
        <v>33</v>
      </c>
      <c r="O10" s="77">
        <f>' DATA BASE'!Z7</f>
        <v>33</v>
      </c>
      <c r="P10" s="77">
        <f>' DATA BASE'!AA7</f>
        <v>33</v>
      </c>
      <c r="Q10" s="77">
        <f>' DATA BASE'!AB7</f>
        <v>33</v>
      </c>
      <c r="R10" s="77">
        <f>' DATA BASE'!AC7</f>
        <v>33</v>
      </c>
      <c r="S10" s="77">
        <f>' DATA BASE'!AD7</f>
        <v>33</v>
      </c>
      <c r="T10" s="130"/>
    </row>
    <row r="11" spans="1:20">
      <c r="A11" s="127"/>
      <c r="B11" s="127"/>
      <c r="C11" s="127"/>
      <c r="D11" s="127"/>
      <c r="E11" s="127"/>
      <c r="F11" s="127"/>
      <c r="G11" s="28" t="s">
        <v>59</v>
      </c>
      <c r="H11" s="77">
        <f>' DATA BASE'!AE7</f>
        <v>0</v>
      </c>
      <c r="I11" s="77">
        <f>' DATA BASE'!AF7</f>
        <v>0</v>
      </c>
      <c r="J11" s="77">
        <f>' DATA BASE'!AG7</f>
        <v>500</v>
      </c>
      <c r="K11" s="77">
        <f>' DATA BASE'!AH7</f>
        <v>0</v>
      </c>
      <c r="L11" s="77">
        <f>' DATA BASE'!AI7</f>
        <v>0</v>
      </c>
      <c r="M11" s="77">
        <f>' DATA BASE'!AJ7</f>
        <v>0</v>
      </c>
      <c r="N11" s="77">
        <f>' DATA BASE'!AK7</f>
        <v>0</v>
      </c>
      <c r="O11" s="77">
        <f>' DATA BASE'!AL7</f>
        <v>0</v>
      </c>
      <c r="P11" s="77">
        <f>' DATA BASE'!AM7</f>
        <v>0</v>
      </c>
      <c r="Q11" s="77">
        <f>' DATA BASE'!AN7</f>
        <v>0</v>
      </c>
      <c r="R11" s="77">
        <f>' DATA BASE'!AO7</f>
        <v>0</v>
      </c>
      <c r="S11" s="77">
        <f>' DATA BASE'!AP7</f>
        <v>0</v>
      </c>
      <c r="T11" s="131"/>
    </row>
    <row r="12" spans="1:20">
      <c r="A12" s="128"/>
      <c r="B12" s="128"/>
      <c r="C12" s="128"/>
      <c r="D12" s="128"/>
      <c r="E12" s="128"/>
      <c r="F12" s="128"/>
      <c r="G12" s="28" t="s">
        <v>12</v>
      </c>
      <c r="H12" s="78">
        <f t="shared" ref="H12:T12" si="1">SUM(H9:H11)</f>
        <v>4233</v>
      </c>
      <c r="I12" s="78">
        <f t="shared" si="1"/>
        <v>5033</v>
      </c>
      <c r="J12" s="78">
        <f t="shared" si="1"/>
        <v>5533</v>
      </c>
      <c r="K12" s="78">
        <f t="shared" si="1"/>
        <v>5033</v>
      </c>
      <c r="L12" s="78">
        <f t="shared" si="1"/>
        <v>5033</v>
      </c>
      <c r="M12" s="78">
        <f t="shared" si="1"/>
        <v>5033</v>
      </c>
      <c r="N12" s="78">
        <f t="shared" si="1"/>
        <v>5033</v>
      </c>
      <c r="O12" s="78">
        <f t="shared" si="1"/>
        <v>5033</v>
      </c>
      <c r="P12" s="78">
        <f t="shared" si="1"/>
        <v>5033</v>
      </c>
      <c r="Q12" s="78">
        <f t="shared" si="1"/>
        <v>5033</v>
      </c>
      <c r="R12" s="78">
        <f t="shared" si="1"/>
        <v>5033</v>
      </c>
      <c r="S12" s="78">
        <f t="shared" si="1"/>
        <v>5033</v>
      </c>
      <c r="T12" s="78">
        <f t="shared" si="1"/>
        <v>73140</v>
      </c>
    </row>
    <row r="13" spans="1:20">
      <c r="A13" s="126">
        <f>' DATA BASE'!A8</f>
        <v>3</v>
      </c>
      <c r="B13" s="126" t="str">
        <f>' DATA BASE'!B8</f>
        <v>re</v>
      </c>
      <c r="C13" s="126">
        <f>' DATA BASE'!C8</f>
        <v>0</v>
      </c>
      <c r="D13" s="126">
        <f>' DATA BASE'!D8</f>
        <v>0</v>
      </c>
      <c r="E13" s="126">
        <f>' DATA BASE'!E8</f>
        <v>0</v>
      </c>
      <c r="F13" s="126">
        <f>' DATA BASE'!F8</f>
        <v>0</v>
      </c>
      <c r="G13" s="28" t="s">
        <v>58</v>
      </c>
      <c r="H13" s="77">
        <f>' DATA BASE'!G8</f>
        <v>4300</v>
      </c>
      <c r="I13" s="77">
        <f>' DATA BASE'!H8</f>
        <v>5000</v>
      </c>
      <c r="J13" s="77">
        <f>' DATA BASE'!I8</f>
        <v>5000</v>
      </c>
      <c r="K13" s="77">
        <f>' DATA BASE'!J8</f>
        <v>5000</v>
      </c>
      <c r="L13" s="77">
        <f>' DATA BASE'!K8</f>
        <v>5000</v>
      </c>
      <c r="M13" s="77">
        <f>' DATA BASE'!L8</f>
        <v>5000</v>
      </c>
      <c r="N13" s="77">
        <f>' DATA BASE'!M8</f>
        <v>5000</v>
      </c>
      <c r="O13" s="77">
        <f>' DATA BASE'!N8</f>
        <v>5000</v>
      </c>
      <c r="P13" s="77">
        <f>' DATA BASE'!O8</f>
        <v>5000</v>
      </c>
      <c r="Q13" s="77">
        <f>' DATA BASE'!P8</f>
        <v>5000</v>
      </c>
      <c r="R13" s="77">
        <f>' DATA BASE'!Q8</f>
        <v>5000</v>
      </c>
      <c r="S13" s="77">
        <f>' DATA BASE'!R8</f>
        <v>5000</v>
      </c>
      <c r="T13" s="129">
        <f>SUM(H13:S13,H10:S10,H15:S15)</f>
        <v>60196</v>
      </c>
    </row>
    <row r="14" spans="1:20">
      <c r="A14" s="127"/>
      <c r="B14" s="127"/>
      <c r="C14" s="127"/>
      <c r="D14" s="127"/>
      <c r="E14" s="127"/>
      <c r="F14" s="127"/>
      <c r="G14" s="28" t="s">
        <v>5</v>
      </c>
      <c r="H14" s="77">
        <f>' DATA BASE'!S8</f>
        <v>33</v>
      </c>
      <c r="I14" s="77">
        <f>' DATA BASE'!T8</f>
        <v>33</v>
      </c>
      <c r="J14" s="77">
        <f>' DATA BASE'!U8</f>
        <v>33</v>
      </c>
      <c r="K14" s="77">
        <f>' DATA BASE'!V8</f>
        <v>33</v>
      </c>
      <c r="L14" s="77">
        <f>' DATA BASE'!W8</f>
        <v>33</v>
      </c>
      <c r="M14" s="77">
        <f>' DATA BASE'!X8</f>
        <v>33</v>
      </c>
      <c r="N14" s="77">
        <f>' DATA BASE'!Y8</f>
        <v>33</v>
      </c>
      <c r="O14" s="77">
        <f>' DATA BASE'!Z8</f>
        <v>33</v>
      </c>
      <c r="P14" s="77">
        <f>' DATA BASE'!AA8</f>
        <v>33</v>
      </c>
      <c r="Q14" s="77">
        <f>' DATA BASE'!AB8</f>
        <v>33</v>
      </c>
      <c r="R14" s="77">
        <f>' DATA BASE'!AC8</f>
        <v>33</v>
      </c>
      <c r="S14" s="77">
        <f>' DATA BASE'!AD8</f>
        <v>33</v>
      </c>
      <c r="T14" s="130"/>
    </row>
    <row r="15" spans="1:20">
      <c r="A15" s="127"/>
      <c r="B15" s="127"/>
      <c r="C15" s="127"/>
      <c r="D15" s="127"/>
      <c r="E15" s="127"/>
      <c r="F15" s="127"/>
      <c r="G15" s="28" t="s">
        <v>59</v>
      </c>
      <c r="H15" s="77">
        <f>' DATA BASE'!AE8</f>
        <v>0</v>
      </c>
      <c r="I15" s="77">
        <f>' DATA BASE'!AF8</f>
        <v>0</v>
      </c>
      <c r="J15" s="77">
        <f>' DATA BASE'!AG8</f>
        <v>500</v>
      </c>
      <c r="K15" s="77">
        <f>' DATA BASE'!AH8</f>
        <v>0</v>
      </c>
      <c r="L15" s="77">
        <f>' DATA BASE'!AI8</f>
        <v>0</v>
      </c>
      <c r="M15" s="77">
        <f>' DATA BASE'!AJ8</f>
        <v>0</v>
      </c>
      <c r="N15" s="77">
        <f>' DATA BASE'!AK8</f>
        <v>0</v>
      </c>
      <c r="O15" s="77">
        <f>' DATA BASE'!AL8</f>
        <v>0</v>
      </c>
      <c r="P15" s="77">
        <f>' DATA BASE'!AM8</f>
        <v>0</v>
      </c>
      <c r="Q15" s="77">
        <f>' DATA BASE'!AN8</f>
        <v>0</v>
      </c>
      <c r="R15" s="77">
        <f>' DATA BASE'!AO8</f>
        <v>0</v>
      </c>
      <c r="S15" s="77">
        <f>' DATA BASE'!AP8</f>
        <v>0</v>
      </c>
      <c r="T15" s="131"/>
    </row>
    <row r="16" spans="1:20">
      <c r="A16" s="128"/>
      <c r="B16" s="128"/>
      <c r="C16" s="128"/>
      <c r="D16" s="128"/>
      <c r="E16" s="128"/>
      <c r="F16" s="128"/>
      <c r="G16" s="28" t="s">
        <v>12</v>
      </c>
      <c r="H16" s="78">
        <f t="shared" ref="H16:T16" si="2">SUM(H13:H15)</f>
        <v>4333</v>
      </c>
      <c r="I16" s="78">
        <f t="shared" si="2"/>
        <v>5033</v>
      </c>
      <c r="J16" s="78">
        <f t="shared" si="2"/>
        <v>5533</v>
      </c>
      <c r="K16" s="78">
        <f t="shared" si="2"/>
        <v>5033</v>
      </c>
      <c r="L16" s="78">
        <f t="shared" si="2"/>
        <v>5033</v>
      </c>
      <c r="M16" s="78">
        <f t="shared" si="2"/>
        <v>5033</v>
      </c>
      <c r="N16" s="78">
        <f t="shared" si="2"/>
        <v>5033</v>
      </c>
      <c r="O16" s="78">
        <f t="shared" si="2"/>
        <v>5033</v>
      </c>
      <c r="P16" s="78">
        <f t="shared" si="2"/>
        <v>5033</v>
      </c>
      <c r="Q16" s="78">
        <f t="shared" si="2"/>
        <v>5033</v>
      </c>
      <c r="R16" s="78">
        <f t="shared" si="2"/>
        <v>5033</v>
      </c>
      <c r="S16" s="78">
        <f t="shared" si="2"/>
        <v>5033</v>
      </c>
      <c r="T16" s="78">
        <f t="shared" si="2"/>
        <v>60196</v>
      </c>
    </row>
    <row r="17" spans="1:20">
      <c r="A17" s="126">
        <f>' DATA BASE'!A9</f>
        <v>4</v>
      </c>
      <c r="B17" s="126" t="str">
        <f>' DATA BASE'!B9</f>
        <v>re</v>
      </c>
      <c r="C17" s="126">
        <f>' DATA BASE'!C9</f>
        <v>0</v>
      </c>
      <c r="D17" s="126">
        <f>' DATA BASE'!D9</f>
        <v>0</v>
      </c>
      <c r="E17" s="126">
        <f>' DATA BASE'!E9</f>
        <v>0</v>
      </c>
      <c r="F17" s="126">
        <f>' DATA BASE'!F9</f>
        <v>0</v>
      </c>
      <c r="G17" s="28" t="s">
        <v>58</v>
      </c>
      <c r="H17" s="77">
        <f>' DATA BASE'!G9</f>
        <v>4400</v>
      </c>
      <c r="I17" s="77">
        <f>' DATA BASE'!H9</f>
        <v>5000</v>
      </c>
      <c r="J17" s="77">
        <f>' DATA BASE'!I9</f>
        <v>5000</v>
      </c>
      <c r="K17" s="77">
        <f>' DATA BASE'!J9</f>
        <v>5000</v>
      </c>
      <c r="L17" s="77">
        <f>' DATA BASE'!K9</f>
        <v>5000</v>
      </c>
      <c r="M17" s="77">
        <f>' DATA BASE'!L9</f>
        <v>5000</v>
      </c>
      <c r="N17" s="77">
        <f>' DATA BASE'!M9</f>
        <v>5000</v>
      </c>
      <c r="O17" s="77">
        <f>' DATA BASE'!N9</f>
        <v>5000</v>
      </c>
      <c r="P17" s="77">
        <f>' DATA BASE'!O9</f>
        <v>5000</v>
      </c>
      <c r="Q17" s="77">
        <f>' DATA BASE'!P9</f>
        <v>5000</v>
      </c>
      <c r="R17" s="77">
        <f>' DATA BASE'!Q9</f>
        <v>5000</v>
      </c>
      <c r="S17" s="77">
        <f>' DATA BASE'!R9</f>
        <v>5000</v>
      </c>
      <c r="T17" s="129">
        <f>SUM(H17:S17,H14:S14,H19:S19)</f>
        <v>60296</v>
      </c>
    </row>
    <row r="18" spans="1:20">
      <c r="A18" s="127"/>
      <c r="B18" s="127"/>
      <c r="C18" s="127"/>
      <c r="D18" s="127"/>
      <c r="E18" s="127"/>
      <c r="F18" s="127"/>
      <c r="G18" s="28" t="s">
        <v>5</v>
      </c>
      <c r="H18" s="77">
        <f>' DATA BASE'!S9</f>
        <v>33</v>
      </c>
      <c r="I18" s="77">
        <f>' DATA BASE'!T9</f>
        <v>33</v>
      </c>
      <c r="J18" s="77">
        <f>' DATA BASE'!U9</f>
        <v>33</v>
      </c>
      <c r="K18" s="77">
        <f>' DATA BASE'!V9</f>
        <v>33</v>
      </c>
      <c r="L18" s="77">
        <f>' DATA BASE'!W9</f>
        <v>33</v>
      </c>
      <c r="M18" s="77">
        <f>' DATA BASE'!X9</f>
        <v>33</v>
      </c>
      <c r="N18" s="77">
        <f>' DATA BASE'!Y9</f>
        <v>33</v>
      </c>
      <c r="O18" s="77">
        <f>' DATA BASE'!Z9</f>
        <v>33</v>
      </c>
      <c r="P18" s="77">
        <f>' DATA BASE'!AA9</f>
        <v>33</v>
      </c>
      <c r="Q18" s="77">
        <f>' DATA BASE'!AB9</f>
        <v>33</v>
      </c>
      <c r="R18" s="77">
        <f>' DATA BASE'!AC9</f>
        <v>33</v>
      </c>
      <c r="S18" s="77">
        <f>' DATA BASE'!AD9</f>
        <v>33</v>
      </c>
      <c r="T18" s="130"/>
    </row>
    <row r="19" spans="1:20">
      <c r="A19" s="127"/>
      <c r="B19" s="127"/>
      <c r="C19" s="127"/>
      <c r="D19" s="127"/>
      <c r="E19" s="127"/>
      <c r="F19" s="127"/>
      <c r="G19" s="28" t="s">
        <v>59</v>
      </c>
      <c r="H19" s="77">
        <f>' DATA BASE'!AE9</f>
        <v>0</v>
      </c>
      <c r="I19" s="77">
        <f>' DATA BASE'!AF9</f>
        <v>0</v>
      </c>
      <c r="J19" s="77">
        <f>' DATA BASE'!AG9</f>
        <v>500</v>
      </c>
      <c r="K19" s="77">
        <f>' DATA BASE'!AH9</f>
        <v>0</v>
      </c>
      <c r="L19" s="77">
        <f>' DATA BASE'!AI9</f>
        <v>0</v>
      </c>
      <c r="M19" s="77">
        <f>' DATA BASE'!AJ9</f>
        <v>0</v>
      </c>
      <c r="N19" s="77">
        <f>' DATA BASE'!AK9</f>
        <v>0</v>
      </c>
      <c r="O19" s="77">
        <f>' DATA BASE'!AL9</f>
        <v>0</v>
      </c>
      <c r="P19" s="77">
        <f>' DATA BASE'!AM9</f>
        <v>0</v>
      </c>
      <c r="Q19" s="77">
        <f>' DATA BASE'!AN9</f>
        <v>0</v>
      </c>
      <c r="R19" s="77">
        <f>' DATA BASE'!AO9</f>
        <v>0</v>
      </c>
      <c r="S19" s="77">
        <f>' DATA BASE'!AP9</f>
        <v>0</v>
      </c>
      <c r="T19" s="131"/>
    </row>
    <row r="20" spans="1:20">
      <c r="A20" s="128"/>
      <c r="B20" s="128"/>
      <c r="C20" s="128"/>
      <c r="D20" s="128"/>
      <c r="E20" s="128"/>
      <c r="F20" s="128"/>
      <c r="G20" s="28" t="s">
        <v>12</v>
      </c>
      <c r="H20" s="78">
        <f t="shared" ref="H20:T20" si="3">SUM(H17:H19)</f>
        <v>4433</v>
      </c>
      <c r="I20" s="78">
        <f t="shared" si="3"/>
        <v>5033</v>
      </c>
      <c r="J20" s="78">
        <f t="shared" si="3"/>
        <v>5533</v>
      </c>
      <c r="K20" s="78">
        <f t="shared" si="3"/>
        <v>5033</v>
      </c>
      <c r="L20" s="78">
        <f t="shared" si="3"/>
        <v>5033</v>
      </c>
      <c r="M20" s="78">
        <f t="shared" si="3"/>
        <v>5033</v>
      </c>
      <c r="N20" s="78">
        <f t="shared" si="3"/>
        <v>5033</v>
      </c>
      <c r="O20" s="78">
        <f t="shared" si="3"/>
        <v>5033</v>
      </c>
      <c r="P20" s="78">
        <f t="shared" si="3"/>
        <v>5033</v>
      </c>
      <c r="Q20" s="78">
        <f t="shared" si="3"/>
        <v>5033</v>
      </c>
      <c r="R20" s="78">
        <f t="shared" si="3"/>
        <v>5033</v>
      </c>
      <c r="S20" s="78">
        <f t="shared" si="3"/>
        <v>5033</v>
      </c>
      <c r="T20" s="78">
        <f t="shared" si="3"/>
        <v>60296</v>
      </c>
    </row>
    <row r="21" spans="1:20">
      <c r="A21" s="126">
        <f>' DATA BASE'!A10</f>
        <v>5</v>
      </c>
      <c r="B21" s="126" t="str">
        <f>' DATA BASE'!B10</f>
        <v>re</v>
      </c>
      <c r="C21" s="126">
        <f>' DATA BASE'!C10</f>
        <v>0</v>
      </c>
      <c r="D21" s="126">
        <f>' DATA BASE'!D10</f>
        <v>0</v>
      </c>
      <c r="E21" s="126">
        <f>' DATA BASE'!E10</f>
        <v>0</v>
      </c>
      <c r="F21" s="126">
        <f>' DATA BASE'!F10</f>
        <v>0</v>
      </c>
      <c r="G21" s="28" t="s">
        <v>58</v>
      </c>
      <c r="H21" s="77">
        <f>' DATA BASE'!G10</f>
        <v>4500</v>
      </c>
      <c r="I21" s="77">
        <f>' DATA BASE'!H10</f>
        <v>5000</v>
      </c>
      <c r="J21" s="77">
        <f>' DATA BASE'!I10</f>
        <v>5000</v>
      </c>
      <c r="K21" s="77">
        <f>' DATA BASE'!J10</f>
        <v>5000</v>
      </c>
      <c r="L21" s="77">
        <f>' DATA BASE'!K10</f>
        <v>5000</v>
      </c>
      <c r="M21" s="77">
        <f>' DATA BASE'!L10</f>
        <v>5000</v>
      </c>
      <c r="N21" s="77">
        <f>' DATA BASE'!M10</f>
        <v>5000</v>
      </c>
      <c r="O21" s="77">
        <f>' DATA BASE'!N10</f>
        <v>5000</v>
      </c>
      <c r="P21" s="77">
        <f>' DATA BASE'!O10</f>
        <v>5000</v>
      </c>
      <c r="Q21" s="77">
        <f>' DATA BASE'!P10</f>
        <v>5000</v>
      </c>
      <c r="R21" s="77">
        <f>' DATA BASE'!Q10</f>
        <v>5000</v>
      </c>
      <c r="S21" s="77">
        <f>' DATA BASE'!R10</f>
        <v>5000</v>
      </c>
      <c r="T21" s="129">
        <f>SUM(H21:S21,H18:S18,H23:S23)</f>
        <v>60396</v>
      </c>
    </row>
    <row r="22" spans="1:20">
      <c r="A22" s="127"/>
      <c r="B22" s="127"/>
      <c r="C22" s="127"/>
      <c r="D22" s="127"/>
      <c r="E22" s="127"/>
      <c r="F22" s="127"/>
      <c r="G22" s="28" t="s">
        <v>5</v>
      </c>
      <c r="H22" s="77">
        <f>' DATA BASE'!S10</f>
        <v>33</v>
      </c>
      <c r="I22" s="77">
        <f>' DATA BASE'!T10</f>
        <v>33</v>
      </c>
      <c r="J22" s="77">
        <f>' DATA BASE'!U10</f>
        <v>33</v>
      </c>
      <c r="K22" s="77">
        <f>' DATA BASE'!V10</f>
        <v>33</v>
      </c>
      <c r="L22" s="77">
        <f>' DATA BASE'!W10</f>
        <v>33</v>
      </c>
      <c r="M22" s="77">
        <f>' DATA BASE'!X10</f>
        <v>33</v>
      </c>
      <c r="N22" s="77">
        <f>' DATA BASE'!Y10</f>
        <v>33</v>
      </c>
      <c r="O22" s="77">
        <f>' DATA BASE'!Z10</f>
        <v>33</v>
      </c>
      <c r="P22" s="77">
        <f>' DATA BASE'!AA10</f>
        <v>33</v>
      </c>
      <c r="Q22" s="77">
        <f>' DATA BASE'!AB10</f>
        <v>33</v>
      </c>
      <c r="R22" s="77">
        <f>' DATA BASE'!AC10</f>
        <v>33</v>
      </c>
      <c r="S22" s="77">
        <f>' DATA BASE'!AD10</f>
        <v>33</v>
      </c>
      <c r="T22" s="130"/>
    </row>
    <row r="23" spans="1:20">
      <c r="A23" s="127"/>
      <c r="B23" s="127"/>
      <c r="C23" s="127"/>
      <c r="D23" s="127"/>
      <c r="E23" s="127"/>
      <c r="F23" s="127"/>
      <c r="G23" s="28" t="s">
        <v>59</v>
      </c>
      <c r="H23" s="77">
        <f>' DATA BASE'!AE10</f>
        <v>0</v>
      </c>
      <c r="I23" s="77">
        <f>' DATA BASE'!AF10</f>
        <v>0</v>
      </c>
      <c r="J23" s="77">
        <f>' DATA BASE'!AG10</f>
        <v>500</v>
      </c>
      <c r="K23" s="77">
        <f>' DATA BASE'!AH10</f>
        <v>0</v>
      </c>
      <c r="L23" s="77">
        <f>' DATA BASE'!AI10</f>
        <v>0</v>
      </c>
      <c r="M23" s="77">
        <f>' DATA BASE'!AJ10</f>
        <v>0</v>
      </c>
      <c r="N23" s="77">
        <f>' DATA BASE'!AK10</f>
        <v>0</v>
      </c>
      <c r="O23" s="77">
        <f>' DATA BASE'!AL10</f>
        <v>0</v>
      </c>
      <c r="P23" s="77">
        <f>' DATA BASE'!AM10</f>
        <v>0</v>
      </c>
      <c r="Q23" s="77">
        <f>' DATA BASE'!AN10</f>
        <v>0</v>
      </c>
      <c r="R23" s="77">
        <f>' DATA BASE'!AO10</f>
        <v>0</v>
      </c>
      <c r="S23" s="77">
        <f>' DATA BASE'!AP10</f>
        <v>0</v>
      </c>
      <c r="T23" s="131"/>
    </row>
    <row r="24" spans="1:20">
      <c r="A24" s="128"/>
      <c r="B24" s="128"/>
      <c r="C24" s="128"/>
      <c r="D24" s="128"/>
      <c r="E24" s="128"/>
      <c r="F24" s="128"/>
      <c r="G24" s="28" t="s">
        <v>12</v>
      </c>
      <c r="H24" s="78">
        <f t="shared" ref="H24:T24" si="4">SUM(H21:H23)</f>
        <v>4533</v>
      </c>
      <c r="I24" s="78">
        <f t="shared" si="4"/>
        <v>5033</v>
      </c>
      <c r="J24" s="78">
        <f t="shared" si="4"/>
        <v>5533</v>
      </c>
      <c r="K24" s="78">
        <f t="shared" si="4"/>
        <v>5033</v>
      </c>
      <c r="L24" s="78">
        <f t="shared" si="4"/>
        <v>5033</v>
      </c>
      <c r="M24" s="78">
        <f t="shared" si="4"/>
        <v>5033</v>
      </c>
      <c r="N24" s="78">
        <f t="shared" si="4"/>
        <v>5033</v>
      </c>
      <c r="O24" s="78">
        <f t="shared" si="4"/>
        <v>5033</v>
      </c>
      <c r="P24" s="78">
        <f t="shared" si="4"/>
        <v>5033</v>
      </c>
      <c r="Q24" s="78">
        <f t="shared" si="4"/>
        <v>5033</v>
      </c>
      <c r="R24" s="78">
        <f t="shared" si="4"/>
        <v>5033</v>
      </c>
      <c r="S24" s="78">
        <f t="shared" si="4"/>
        <v>5033</v>
      </c>
      <c r="T24" s="78">
        <f t="shared" si="4"/>
        <v>60396</v>
      </c>
    </row>
    <row r="25" spans="1:20">
      <c r="A25" s="126">
        <f>' DATA BASE'!A11</f>
        <v>6</v>
      </c>
      <c r="B25" s="126" t="str">
        <f>' DATA BASE'!B11</f>
        <v>re</v>
      </c>
      <c r="C25" s="126">
        <f>' DATA BASE'!C11</f>
        <v>0</v>
      </c>
      <c r="D25" s="126">
        <f>' DATA BASE'!D11</f>
        <v>0</v>
      </c>
      <c r="E25" s="126">
        <f>' DATA BASE'!E11</f>
        <v>0</v>
      </c>
      <c r="F25" s="126">
        <f>' DATA BASE'!F11</f>
        <v>0</v>
      </c>
      <c r="G25" s="28" t="s">
        <v>58</v>
      </c>
      <c r="H25" s="77">
        <f>' DATA BASE'!G11</f>
        <v>4600</v>
      </c>
      <c r="I25" s="77">
        <f>' DATA BASE'!H11</f>
        <v>5000</v>
      </c>
      <c r="J25" s="77">
        <f>' DATA BASE'!I11</f>
        <v>5000</v>
      </c>
      <c r="K25" s="77">
        <f>' DATA BASE'!J11</f>
        <v>5000</v>
      </c>
      <c r="L25" s="77">
        <f>' DATA BASE'!K11</f>
        <v>5000</v>
      </c>
      <c r="M25" s="77">
        <f>' DATA BASE'!L11</f>
        <v>5000</v>
      </c>
      <c r="N25" s="77">
        <f>' DATA BASE'!M11</f>
        <v>5000</v>
      </c>
      <c r="O25" s="77">
        <f>' DATA BASE'!N11</f>
        <v>5000</v>
      </c>
      <c r="P25" s="77">
        <f>' DATA BASE'!O11</f>
        <v>5000</v>
      </c>
      <c r="Q25" s="77">
        <f>' DATA BASE'!P11</f>
        <v>5000</v>
      </c>
      <c r="R25" s="77">
        <f>' DATA BASE'!Q11</f>
        <v>5000</v>
      </c>
      <c r="S25" s="77">
        <f>' DATA BASE'!R11</f>
        <v>5000</v>
      </c>
      <c r="T25" s="129">
        <f>SUM(H25:S25,H22:S22,H27:S27)</f>
        <v>60496</v>
      </c>
    </row>
    <row r="26" spans="1:20">
      <c r="A26" s="127"/>
      <c r="B26" s="127"/>
      <c r="C26" s="127"/>
      <c r="D26" s="127"/>
      <c r="E26" s="127"/>
      <c r="F26" s="127"/>
      <c r="G26" s="28" t="s">
        <v>5</v>
      </c>
      <c r="H26" s="77">
        <f>' DATA BASE'!S11</f>
        <v>33</v>
      </c>
      <c r="I26" s="77">
        <f>' DATA BASE'!T11</f>
        <v>33</v>
      </c>
      <c r="J26" s="77">
        <f>' DATA BASE'!U11</f>
        <v>33</v>
      </c>
      <c r="K26" s="77">
        <f>' DATA BASE'!V11</f>
        <v>33</v>
      </c>
      <c r="L26" s="77">
        <f>' DATA BASE'!W11</f>
        <v>33</v>
      </c>
      <c r="M26" s="77">
        <f>' DATA BASE'!X11</f>
        <v>33</v>
      </c>
      <c r="N26" s="77">
        <f>' DATA BASE'!Y11</f>
        <v>33</v>
      </c>
      <c r="O26" s="77">
        <f>' DATA BASE'!Z11</f>
        <v>33</v>
      </c>
      <c r="P26" s="77">
        <f>' DATA BASE'!AA11</f>
        <v>33</v>
      </c>
      <c r="Q26" s="77">
        <f>' DATA BASE'!AB11</f>
        <v>33</v>
      </c>
      <c r="R26" s="77">
        <f>' DATA BASE'!AC11</f>
        <v>33</v>
      </c>
      <c r="S26" s="77">
        <f>' DATA BASE'!AD11</f>
        <v>33</v>
      </c>
      <c r="T26" s="130"/>
    </row>
    <row r="27" spans="1:20">
      <c r="A27" s="127"/>
      <c r="B27" s="127"/>
      <c r="C27" s="127"/>
      <c r="D27" s="127"/>
      <c r="E27" s="127"/>
      <c r="F27" s="127"/>
      <c r="G27" s="28" t="s">
        <v>59</v>
      </c>
      <c r="H27" s="77">
        <f>' DATA BASE'!AE11</f>
        <v>0</v>
      </c>
      <c r="I27" s="77">
        <f>' DATA BASE'!AF11</f>
        <v>0</v>
      </c>
      <c r="J27" s="77">
        <f>' DATA BASE'!AG11</f>
        <v>500</v>
      </c>
      <c r="K27" s="77">
        <f>' DATA BASE'!AH11</f>
        <v>0</v>
      </c>
      <c r="L27" s="77">
        <f>' DATA BASE'!AI11</f>
        <v>0</v>
      </c>
      <c r="M27" s="77">
        <f>' DATA BASE'!AJ11</f>
        <v>0</v>
      </c>
      <c r="N27" s="77">
        <f>' DATA BASE'!AK11</f>
        <v>0</v>
      </c>
      <c r="O27" s="77">
        <f>' DATA BASE'!AL11</f>
        <v>0</v>
      </c>
      <c r="P27" s="77">
        <f>' DATA BASE'!AM11</f>
        <v>0</v>
      </c>
      <c r="Q27" s="77">
        <f>' DATA BASE'!AN11</f>
        <v>0</v>
      </c>
      <c r="R27" s="77">
        <f>' DATA BASE'!AO11</f>
        <v>0</v>
      </c>
      <c r="S27" s="77">
        <f>' DATA BASE'!AP11</f>
        <v>0</v>
      </c>
      <c r="T27" s="131"/>
    </row>
    <row r="28" spans="1:20">
      <c r="A28" s="128"/>
      <c r="B28" s="128"/>
      <c r="C28" s="128"/>
      <c r="D28" s="128"/>
      <c r="E28" s="128"/>
      <c r="F28" s="128"/>
      <c r="G28" s="28" t="s">
        <v>12</v>
      </c>
      <c r="H28" s="78">
        <f t="shared" ref="H28:T28" si="5">SUM(H25:H27)</f>
        <v>4633</v>
      </c>
      <c r="I28" s="78">
        <f t="shared" si="5"/>
        <v>5033</v>
      </c>
      <c r="J28" s="78">
        <f t="shared" si="5"/>
        <v>5533</v>
      </c>
      <c r="K28" s="78">
        <f t="shared" si="5"/>
        <v>5033</v>
      </c>
      <c r="L28" s="78">
        <f t="shared" si="5"/>
        <v>5033</v>
      </c>
      <c r="M28" s="78">
        <f t="shared" si="5"/>
        <v>5033</v>
      </c>
      <c r="N28" s="78">
        <f t="shared" si="5"/>
        <v>5033</v>
      </c>
      <c r="O28" s="78">
        <f t="shared" si="5"/>
        <v>5033</v>
      </c>
      <c r="P28" s="78">
        <f t="shared" si="5"/>
        <v>5033</v>
      </c>
      <c r="Q28" s="78">
        <f t="shared" si="5"/>
        <v>5033</v>
      </c>
      <c r="R28" s="78">
        <f t="shared" si="5"/>
        <v>5033</v>
      </c>
      <c r="S28" s="78">
        <f t="shared" si="5"/>
        <v>5033</v>
      </c>
      <c r="T28" s="78">
        <f t="shared" si="5"/>
        <v>60496</v>
      </c>
    </row>
    <row r="29" spans="1:20">
      <c r="A29" s="126">
        <f>' DATA BASE'!A12</f>
        <v>7</v>
      </c>
      <c r="B29" s="126" t="str">
        <f>' DATA BASE'!B12</f>
        <v>re</v>
      </c>
      <c r="C29" s="126">
        <f>' DATA BASE'!C12</f>
        <v>0</v>
      </c>
      <c r="D29" s="126">
        <f>' DATA BASE'!D12</f>
        <v>0</v>
      </c>
      <c r="E29" s="126">
        <f>' DATA BASE'!E12</f>
        <v>0</v>
      </c>
      <c r="F29" s="126">
        <f>' DATA BASE'!F12</f>
        <v>0</v>
      </c>
      <c r="G29" s="28" t="s">
        <v>58</v>
      </c>
      <c r="H29" s="77">
        <f>' DATA BASE'!G12</f>
        <v>4700</v>
      </c>
      <c r="I29" s="77">
        <f>' DATA BASE'!H12</f>
        <v>5000</v>
      </c>
      <c r="J29" s="77">
        <f>' DATA BASE'!I12</f>
        <v>5000</v>
      </c>
      <c r="K29" s="77">
        <f>' DATA BASE'!J12</f>
        <v>5000</v>
      </c>
      <c r="L29" s="77">
        <f>' DATA BASE'!K12</f>
        <v>5000</v>
      </c>
      <c r="M29" s="77">
        <f>' DATA BASE'!L12</f>
        <v>5000</v>
      </c>
      <c r="N29" s="77">
        <f>' DATA BASE'!M12</f>
        <v>5000</v>
      </c>
      <c r="O29" s="77">
        <f>' DATA BASE'!N12</f>
        <v>5000</v>
      </c>
      <c r="P29" s="77">
        <f>' DATA BASE'!O12</f>
        <v>5000</v>
      </c>
      <c r="Q29" s="77">
        <f>' DATA BASE'!P12</f>
        <v>5000</v>
      </c>
      <c r="R29" s="77">
        <f>' DATA BASE'!Q12</f>
        <v>5000</v>
      </c>
      <c r="S29" s="77">
        <f>' DATA BASE'!R12</f>
        <v>5000</v>
      </c>
      <c r="T29" s="129">
        <f>SUM(H29:S29,H26:S26,H31:S31)</f>
        <v>60596</v>
      </c>
    </row>
    <row r="30" spans="1:20">
      <c r="A30" s="127"/>
      <c r="B30" s="127"/>
      <c r="C30" s="127"/>
      <c r="D30" s="127"/>
      <c r="E30" s="127"/>
      <c r="F30" s="127"/>
      <c r="G30" s="28" t="s">
        <v>5</v>
      </c>
      <c r="H30" s="77">
        <f>' DATA BASE'!S12</f>
        <v>33</v>
      </c>
      <c r="I30" s="77">
        <f>' DATA BASE'!T12</f>
        <v>33</v>
      </c>
      <c r="J30" s="77">
        <f>' DATA BASE'!U12</f>
        <v>33</v>
      </c>
      <c r="K30" s="77">
        <f>' DATA BASE'!V12</f>
        <v>33</v>
      </c>
      <c r="L30" s="77">
        <f>' DATA BASE'!W12</f>
        <v>33</v>
      </c>
      <c r="M30" s="77">
        <f>' DATA BASE'!X12</f>
        <v>33</v>
      </c>
      <c r="N30" s="77">
        <f>' DATA BASE'!Y12</f>
        <v>33</v>
      </c>
      <c r="O30" s="77">
        <f>' DATA BASE'!Z12</f>
        <v>33</v>
      </c>
      <c r="P30" s="77">
        <f>' DATA BASE'!AA12</f>
        <v>33</v>
      </c>
      <c r="Q30" s="77">
        <f>' DATA BASE'!AB12</f>
        <v>33</v>
      </c>
      <c r="R30" s="77">
        <f>' DATA BASE'!AC12</f>
        <v>33</v>
      </c>
      <c r="S30" s="77">
        <f>' DATA BASE'!AD12</f>
        <v>33</v>
      </c>
      <c r="T30" s="130"/>
    </row>
    <row r="31" spans="1:20">
      <c r="A31" s="127"/>
      <c r="B31" s="127"/>
      <c r="C31" s="127"/>
      <c r="D31" s="127"/>
      <c r="E31" s="127"/>
      <c r="F31" s="127"/>
      <c r="G31" s="28" t="s">
        <v>59</v>
      </c>
      <c r="H31" s="77">
        <f>' DATA BASE'!AE12</f>
        <v>0</v>
      </c>
      <c r="I31" s="77">
        <f>' DATA BASE'!AF12</f>
        <v>0</v>
      </c>
      <c r="J31" s="77">
        <f>' DATA BASE'!AG12</f>
        <v>500</v>
      </c>
      <c r="K31" s="77">
        <f>' DATA BASE'!AH12</f>
        <v>0</v>
      </c>
      <c r="L31" s="77">
        <f>' DATA BASE'!AI12</f>
        <v>0</v>
      </c>
      <c r="M31" s="77">
        <f>' DATA BASE'!AJ12</f>
        <v>0</v>
      </c>
      <c r="N31" s="77">
        <f>' DATA BASE'!AK12</f>
        <v>0</v>
      </c>
      <c r="O31" s="77">
        <f>' DATA BASE'!AL12</f>
        <v>0</v>
      </c>
      <c r="P31" s="77">
        <f>' DATA BASE'!AM12</f>
        <v>0</v>
      </c>
      <c r="Q31" s="77">
        <f>' DATA BASE'!AN12</f>
        <v>0</v>
      </c>
      <c r="R31" s="77">
        <f>' DATA BASE'!AO12</f>
        <v>0</v>
      </c>
      <c r="S31" s="77">
        <f>' DATA BASE'!AP12</f>
        <v>0</v>
      </c>
      <c r="T31" s="131"/>
    </row>
    <row r="32" spans="1:20">
      <c r="A32" s="128"/>
      <c r="B32" s="128"/>
      <c r="C32" s="128"/>
      <c r="D32" s="128"/>
      <c r="E32" s="128"/>
      <c r="F32" s="128"/>
      <c r="G32" s="28" t="s">
        <v>12</v>
      </c>
      <c r="H32" s="78">
        <f t="shared" ref="H32:T32" si="6">SUM(H29:H31)</f>
        <v>4733</v>
      </c>
      <c r="I32" s="78">
        <f t="shared" si="6"/>
        <v>5033</v>
      </c>
      <c r="J32" s="78">
        <f t="shared" si="6"/>
        <v>5533</v>
      </c>
      <c r="K32" s="78">
        <f t="shared" si="6"/>
        <v>5033</v>
      </c>
      <c r="L32" s="78">
        <f t="shared" si="6"/>
        <v>5033</v>
      </c>
      <c r="M32" s="78">
        <f t="shared" si="6"/>
        <v>5033</v>
      </c>
      <c r="N32" s="78">
        <f t="shared" si="6"/>
        <v>5033</v>
      </c>
      <c r="O32" s="78">
        <f t="shared" si="6"/>
        <v>5033</v>
      </c>
      <c r="P32" s="78">
        <f t="shared" si="6"/>
        <v>5033</v>
      </c>
      <c r="Q32" s="78">
        <f t="shared" si="6"/>
        <v>5033</v>
      </c>
      <c r="R32" s="78">
        <f t="shared" si="6"/>
        <v>5033</v>
      </c>
      <c r="S32" s="78">
        <f t="shared" si="6"/>
        <v>5033</v>
      </c>
      <c r="T32" s="78">
        <f t="shared" si="6"/>
        <v>60596</v>
      </c>
    </row>
    <row r="33" spans="1:20">
      <c r="A33" s="126">
        <f>' DATA BASE'!A13</f>
        <v>8</v>
      </c>
      <c r="B33" s="126" t="str">
        <f>' DATA BASE'!B13</f>
        <v>re</v>
      </c>
      <c r="C33" s="126">
        <f>' DATA BASE'!C13</f>
        <v>0</v>
      </c>
      <c r="D33" s="126">
        <f>' DATA BASE'!D13</f>
        <v>0</v>
      </c>
      <c r="E33" s="126">
        <f>' DATA BASE'!E13</f>
        <v>0</v>
      </c>
      <c r="F33" s="126">
        <f>' DATA BASE'!F13</f>
        <v>0</v>
      </c>
      <c r="G33" s="28" t="s">
        <v>58</v>
      </c>
      <c r="H33" s="77">
        <f>' DATA BASE'!G13</f>
        <v>4800</v>
      </c>
      <c r="I33" s="77">
        <f>' DATA BASE'!H13</f>
        <v>5000</v>
      </c>
      <c r="J33" s="77">
        <f>' DATA BASE'!I13</f>
        <v>5000</v>
      </c>
      <c r="K33" s="77">
        <f>' DATA BASE'!J13</f>
        <v>5000</v>
      </c>
      <c r="L33" s="77">
        <f>' DATA BASE'!K13</f>
        <v>5000</v>
      </c>
      <c r="M33" s="77">
        <f>' DATA BASE'!L13</f>
        <v>5000</v>
      </c>
      <c r="N33" s="77">
        <f>' DATA BASE'!M13</f>
        <v>5000</v>
      </c>
      <c r="O33" s="77">
        <f>' DATA BASE'!N13</f>
        <v>5000</v>
      </c>
      <c r="P33" s="77">
        <f>' DATA BASE'!O13</f>
        <v>5000</v>
      </c>
      <c r="Q33" s="77">
        <f>' DATA BASE'!P13</f>
        <v>5000</v>
      </c>
      <c r="R33" s="77">
        <f>' DATA BASE'!Q13</f>
        <v>5000</v>
      </c>
      <c r="S33" s="77">
        <f>' DATA BASE'!R13</f>
        <v>5000</v>
      </c>
      <c r="T33" s="129">
        <f>SUM(H33:S33,H30:S30,H35:S35)</f>
        <v>60696</v>
      </c>
    </row>
    <row r="34" spans="1:20">
      <c r="A34" s="127"/>
      <c r="B34" s="127"/>
      <c r="C34" s="127"/>
      <c r="D34" s="127"/>
      <c r="E34" s="127"/>
      <c r="F34" s="127"/>
      <c r="G34" s="28" t="s">
        <v>5</v>
      </c>
      <c r="H34" s="77">
        <f>' DATA BASE'!S13</f>
        <v>33</v>
      </c>
      <c r="I34" s="77">
        <f>' DATA BASE'!T13</f>
        <v>33</v>
      </c>
      <c r="J34" s="77">
        <f>' DATA BASE'!U13</f>
        <v>33</v>
      </c>
      <c r="K34" s="77">
        <f>' DATA BASE'!V13</f>
        <v>33</v>
      </c>
      <c r="L34" s="77">
        <f>' DATA BASE'!W13</f>
        <v>33</v>
      </c>
      <c r="M34" s="77">
        <f>' DATA BASE'!X13</f>
        <v>33</v>
      </c>
      <c r="N34" s="77">
        <f>' DATA BASE'!Y13</f>
        <v>33</v>
      </c>
      <c r="O34" s="77">
        <f>' DATA BASE'!Z13</f>
        <v>33</v>
      </c>
      <c r="P34" s="77">
        <f>' DATA BASE'!AA13</f>
        <v>33</v>
      </c>
      <c r="Q34" s="77">
        <f>' DATA BASE'!AB13</f>
        <v>33</v>
      </c>
      <c r="R34" s="77">
        <f>' DATA BASE'!AC13</f>
        <v>33</v>
      </c>
      <c r="S34" s="77">
        <f>' DATA BASE'!AD13</f>
        <v>33</v>
      </c>
      <c r="T34" s="130"/>
    </row>
    <row r="35" spans="1:20">
      <c r="A35" s="127"/>
      <c r="B35" s="127"/>
      <c r="C35" s="127"/>
      <c r="D35" s="127"/>
      <c r="E35" s="127"/>
      <c r="F35" s="127"/>
      <c r="G35" s="28" t="s">
        <v>59</v>
      </c>
      <c r="H35" s="77">
        <f>' DATA BASE'!AE13</f>
        <v>0</v>
      </c>
      <c r="I35" s="77">
        <f>' DATA BASE'!AF13</f>
        <v>0</v>
      </c>
      <c r="J35" s="77">
        <f>' DATA BASE'!AG13</f>
        <v>500</v>
      </c>
      <c r="K35" s="77">
        <f>' DATA BASE'!AH13</f>
        <v>0</v>
      </c>
      <c r="L35" s="77">
        <f>' DATA BASE'!AI13</f>
        <v>0</v>
      </c>
      <c r="M35" s="77">
        <f>' DATA BASE'!AJ13</f>
        <v>0</v>
      </c>
      <c r="N35" s="77">
        <f>' DATA BASE'!AK13</f>
        <v>0</v>
      </c>
      <c r="O35" s="77">
        <f>' DATA BASE'!AL13</f>
        <v>0</v>
      </c>
      <c r="P35" s="77">
        <f>' DATA BASE'!AM13</f>
        <v>0</v>
      </c>
      <c r="Q35" s="77">
        <f>' DATA BASE'!AN13</f>
        <v>0</v>
      </c>
      <c r="R35" s="77">
        <f>' DATA BASE'!AO13</f>
        <v>0</v>
      </c>
      <c r="S35" s="77">
        <f>' DATA BASE'!AP13</f>
        <v>0</v>
      </c>
      <c r="T35" s="131"/>
    </row>
    <row r="36" spans="1:20">
      <c r="A36" s="128"/>
      <c r="B36" s="128"/>
      <c r="C36" s="128"/>
      <c r="D36" s="128"/>
      <c r="E36" s="128"/>
      <c r="F36" s="128"/>
      <c r="G36" s="28" t="s">
        <v>12</v>
      </c>
      <c r="H36" s="78">
        <f t="shared" ref="H36:T36" si="7">SUM(H33:H35)</f>
        <v>4833</v>
      </c>
      <c r="I36" s="78">
        <f t="shared" si="7"/>
        <v>5033</v>
      </c>
      <c r="J36" s="78">
        <f t="shared" si="7"/>
        <v>5533</v>
      </c>
      <c r="K36" s="78">
        <f t="shared" si="7"/>
        <v>5033</v>
      </c>
      <c r="L36" s="78">
        <f t="shared" si="7"/>
        <v>5033</v>
      </c>
      <c r="M36" s="78">
        <f t="shared" si="7"/>
        <v>5033</v>
      </c>
      <c r="N36" s="78">
        <f t="shared" si="7"/>
        <v>5033</v>
      </c>
      <c r="O36" s="78">
        <f t="shared" si="7"/>
        <v>5033</v>
      </c>
      <c r="P36" s="78">
        <f t="shared" si="7"/>
        <v>5033</v>
      </c>
      <c r="Q36" s="78">
        <f t="shared" si="7"/>
        <v>5033</v>
      </c>
      <c r="R36" s="78">
        <f t="shared" si="7"/>
        <v>5033</v>
      </c>
      <c r="S36" s="78">
        <f t="shared" si="7"/>
        <v>5033</v>
      </c>
      <c r="T36" s="78">
        <f t="shared" si="7"/>
        <v>60696</v>
      </c>
    </row>
    <row r="37" spans="1:20">
      <c r="A37" s="126">
        <f>' DATA BASE'!A14</f>
        <v>9</v>
      </c>
      <c r="B37" s="126" t="str">
        <f>' DATA BASE'!B14</f>
        <v>re</v>
      </c>
      <c r="C37" s="126">
        <f>' DATA BASE'!C14</f>
        <v>0</v>
      </c>
      <c r="D37" s="126">
        <f>' DATA BASE'!D14</f>
        <v>0</v>
      </c>
      <c r="E37" s="126">
        <f>' DATA BASE'!E14</f>
        <v>0</v>
      </c>
      <c r="F37" s="126">
        <f>' DATA BASE'!F14</f>
        <v>0</v>
      </c>
      <c r="G37" s="28" t="s">
        <v>58</v>
      </c>
      <c r="H37" s="77">
        <f>' DATA BASE'!G14</f>
        <v>4900</v>
      </c>
      <c r="I37" s="77">
        <f>' DATA BASE'!H14</f>
        <v>5000</v>
      </c>
      <c r="J37" s="77">
        <f>' DATA BASE'!I14</f>
        <v>5000</v>
      </c>
      <c r="K37" s="77">
        <f>' DATA BASE'!J14</f>
        <v>5000</v>
      </c>
      <c r="L37" s="77">
        <f>' DATA BASE'!K14</f>
        <v>5000</v>
      </c>
      <c r="M37" s="77">
        <f>' DATA BASE'!L14</f>
        <v>5000</v>
      </c>
      <c r="N37" s="77">
        <f>' DATA BASE'!M14</f>
        <v>5000</v>
      </c>
      <c r="O37" s="77">
        <f>' DATA BASE'!N14</f>
        <v>5000</v>
      </c>
      <c r="P37" s="77">
        <f>' DATA BASE'!O14</f>
        <v>5000</v>
      </c>
      <c r="Q37" s="77">
        <f>' DATA BASE'!P14</f>
        <v>5000</v>
      </c>
      <c r="R37" s="77">
        <f>' DATA BASE'!Q14</f>
        <v>5000</v>
      </c>
      <c r="S37" s="77">
        <f>' DATA BASE'!R14</f>
        <v>5000</v>
      </c>
      <c r="T37" s="129">
        <f>SUM(H37:S37,H34:S34,H39:S39)</f>
        <v>60796</v>
      </c>
    </row>
    <row r="38" spans="1:20">
      <c r="A38" s="127"/>
      <c r="B38" s="127"/>
      <c r="C38" s="127"/>
      <c r="D38" s="127"/>
      <c r="E38" s="127"/>
      <c r="F38" s="127"/>
      <c r="G38" s="28" t="s">
        <v>5</v>
      </c>
      <c r="H38" s="77">
        <f>' DATA BASE'!S14</f>
        <v>33</v>
      </c>
      <c r="I38" s="77">
        <f>' DATA BASE'!T14</f>
        <v>33</v>
      </c>
      <c r="J38" s="77">
        <f>' DATA BASE'!U14</f>
        <v>33</v>
      </c>
      <c r="K38" s="77">
        <f>' DATA BASE'!V14</f>
        <v>33</v>
      </c>
      <c r="L38" s="77">
        <f>' DATA BASE'!W14</f>
        <v>33</v>
      </c>
      <c r="M38" s="77">
        <f>' DATA BASE'!X14</f>
        <v>33</v>
      </c>
      <c r="N38" s="77">
        <f>' DATA BASE'!Y14</f>
        <v>33</v>
      </c>
      <c r="O38" s="77">
        <f>' DATA BASE'!Z14</f>
        <v>33</v>
      </c>
      <c r="P38" s="77">
        <f>' DATA BASE'!AA14</f>
        <v>33</v>
      </c>
      <c r="Q38" s="77">
        <f>' DATA BASE'!AB14</f>
        <v>33</v>
      </c>
      <c r="R38" s="77">
        <f>' DATA BASE'!AC14</f>
        <v>33</v>
      </c>
      <c r="S38" s="77">
        <f>' DATA BASE'!AD14</f>
        <v>33</v>
      </c>
      <c r="T38" s="130"/>
    </row>
    <row r="39" spans="1:20">
      <c r="A39" s="127"/>
      <c r="B39" s="127"/>
      <c r="C39" s="127"/>
      <c r="D39" s="127"/>
      <c r="E39" s="127"/>
      <c r="F39" s="127"/>
      <c r="G39" s="28" t="s">
        <v>59</v>
      </c>
      <c r="H39" s="77">
        <f>' DATA BASE'!AE14</f>
        <v>0</v>
      </c>
      <c r="I39" s="77">
        <f>' DATA BASE'!AF14</f>
        <v>0</v>
      </c>
      <c r="J39" s="77">
        <f>' DATA BASE'!AG14</f>
        <v>500</v>
      </c>
      <c r="K39" s="77">
        <f>' DATA BASE'!AH14</f>
        <v>0</v>
      </c>
      <c r="L39" s="77">
        <f>' DATA BASE'!AI14</f>
        <v>0</v>
      </c>
      <c r="M39" s="77">
        <f>' DATA BASE'!AJ14</f>
        <v>0</v>
      </c>
      <c r="N39" s="77">
        <f>' DATA BASE'!AK14</f>
        <v>0</v>
      </c>
      <c r="O39" s="77">
        <f>' DATA BASE'!AL14</f>
        <v>0</v>
      </c>
      <c r="P39" s="77">
        <f>' DATA BASE'!AM14</f>
        <v>0</v>
      </c>
      <c r="Q39" s="77">
        <f>' DATA BASE'!AN14</f>
        <v>0</v>
      </c>
      <c r="R39" s="77">
        <f>' DATA BASE'!AO14</f>
        <v>0</v>
      </c>
      <c r="S39" s="77">
        <f>' DATA BASE'!AP14</f>
        <v>0</v>
      </c>
      <c r="T39" s="131"/>
    </row>
    <row r="40" spans="1:20">
      <c r="A40" s="128"/>
      <c r="B40" s="128"/>
      <c r="C40" s="128"/>
      <c r="D40" s="128"/>
      <c r="E40" s="128"/>
      <c r="F40" s="128"/>
      <c r="G40" s="28" t="s">
        <v>12</v>
      </c>
      <c r="H40" s="78">
        <f t="shared" ref="H40:T40" si="8">SUM(H37:H39)</f>
        <v>4933</v>
      </c>
      <c r="I40" s="78">
        <f t="shared" si="8"/>
        <v>5033</v>
      </c>
      <c r="J40" s="78">
        <f t="shared" si="8"/>
        <v>5533</v>
      </c>
      <c r="K40" s="78">
        <f t="shared" si="8"/>
        <v>5033</v>
      </c>
      <c r="L40" s="78">
        <f t="shared" si="8"/>
        <v>5033</v>
      </c>
      <c r="M40" s="78">
        <f t="shared" si="8"/>
        <v>5033</v>
      </c>
      <c r="N40" s="78">
        <f t="shared" si="8"/>
        <v>5033</v>
      </c>
      <c r="O40" s="78">
        <f t="shared" si="8"/>
        <v>5033</v>
      </c>
      <c r="P40" s="78">
        <f t="shared" si="8"/>
        <v>5033</v>
      </c>
      <c r="Q40" s="78">
        <f t="shared" si="8"/>
        <v>5033</v>
      </c>
      <c r="R40" s="78">
        <f t="shared" si="8"/>
        <v>5033</v>
      </c>
      <c r="S40" s="78">
        <f t="shared" si="8"/>
        <v>5033</v>
      </c>
      <c r="T40" s="78">
        <f t="shared" si="8"/>
        <v>60796</v>
      </c>
    </row>
    <row r="41" spans="1:20">
      <c r="A41" s="126">
        <f>' DATA BASE'!A15</f>
        <v>10</v>
      </c>
      <c r="B41" s="126" t="str">
        <f>' DATA BASE'!B15</f>
        <v>re</v>
      </c>
      <c r="C41" s="126">
        <f>' DATA BASE'!C15</f>
        <v>0</v>
      </c>
      <c r="D41" s="126">
        <f>' DATA BASE'!D15</f>
        <v>0</v>
      </c>
      <c r="E41" s="126">
        <f>' DATA BASE'!E15</f>
        <v>0</v>
      </c>
      <c r="F41" s="126">
        <f>' DATA BASE'!F15</f>
        <v>0</v>
      </c>
      <c r="G41" s="28" t="s">
        <v>58</v>
      </c>
      <c r="H41" s="77">
        <f>' DATA BASE'!G15</f>
        <v>5000</v>
      </c>
      <c r="I41" s="77">
        <f>' DATA BASE'!H15</f>
        <v>5000</v>
      </c>
      <c r="J41" s="77">
        <f>' DATA BASE'!I15</f>
        <v>5000</v>
      </c>
      <c r="K41" s="77">
        <f>' DATA BASE'!J15</f>
        <v>5000</v>
      </c>
      <c r="L41" s="77">
        <f>' DATA BASE'!K15</f>
        <v>5000</v>
      </c>
      <c r="M41" s="77">
        <f>' DATA BASE'!L15</f>
        <v>5000</v>
      </c>
      <c r="N41" s="77">
        <f>' DATA BASE'!M15</f>
        <v>5000</v>
      </c>
      <c r="O41" s="77">
        <f>' DATA BASE'!N15</f>
        <v>5000</v>
      </c>
      <c r="P41" s="77">
        <f>' DATA BASE'!O15</f>
        <v>5000</v>
      </c>
      <c r="Q41" s="77">
        <f>' DATA BASE'!P15</f>
        <v>5000</v>
      </c>
      <c r="R41" s="77">
        <f>' DATA BASE'!Q15</f>
        <v>5000</v>
      </c>
      <c r="S41" s="77">
        <f>' DATA BASE'!R15</f>
        <v>5000</v>
      </c>
      <c r="T41" s="129">
        <f>SUM(H41:S41,H38:S38,H43:S43)</f>
        <v>60896</v>
      </c>
    </row>
    <row r="42" spans="1:20">
      <c r="A42" s="127"/>
      <c r="B42" s="127"/>
      <c r="C42" s="127"/>
      <c r="D42" s="127"/>
      <c r="E42" s="127"/>
      <c r="F42" s="127"/>
      <c r="G42" s="28" t="s">
        <v>5</v>
      </c>
      <c r="H42" s="77">
        <f>' DATA BASE'!S15</f>
        <v>33</v>
      </c>
      <c r="I42" s="77">
        <f>' DATA BASE'!T15</f>
        <v>33</v>
      </c>
      <c r="J42" s="77">
        <f>' DATA BASE'!U15</f>
        <v>33</v>
      </c>
      <c r="K42" s="77">
        <f>' DATA BASE'!V15</f>
        <v>33</v>
      </c>
      <c r="L42" s="77">
        <f>' DATA BASE'!W15</f>
        <v>33</v>
      </c>
      <c r="M42" s="77">
        <f>' DATA BASE'!X15</f>
        <v>33</v>
      </c>
      <c r="N42" s="77">
        <f>' DATA BASE'!Y15</f>
        <v>33</v>
      </c>
      <c r="O42" s="77">
        <f>' DATA BASE'!Z15</f>
        <v>33</v>
      </c>
      <c r="P42" s="77">
        <f>' DATA BASE'!AA15</f>
        <v>33</v>
      </c>
      <c r="Q42" s="77">
        <f>' DATA BASE'!AB15</f>
        <v>33</v>
      </c>
      <c r="R42" s="77">
        <f>' DATA BASE'!AC15</f>
        <v>33</v>
      </c>
      <c r="S42" s="77">
        <f>' DATA BASE'!AD15</f>
        <v>33</v>
      </c>
      <c r="T42" s="130"/>
    </row>
    <row r="43" spans="1:20">
      <c r="A43" s="127"/>
      <c r="B43" s="127"/>
      <c r="C43" s="127"/>
      <c r="D43" s="127"/>
      <c r="E43" s="127"/>
      <c r="F43" s="127"/>
      <c r="G43" s="28" t="s">
        <v>59</v>
      </c>
      <c r="H43" s="77">
        <f>' DATA BASE'!AE15</f>
        <v>0</v>
      </c>
      <c r="I43" s="77">
        <f>' DATA BASE'!AF15</f>
        <v>0</v>
      </c>
      <c r="J43" s="77">
        <f>' DATA BASE'!AG15</f>
        <v>500</v>
      </c>
      <c r="K43" s="77">
        <f>' DATA BASE'!AH15</f>
        <v>0</v>
      </c>
      <c r="L43" s="77">
        <f>' DATA BASE'!AI15</f>
        <v>0</v>
      </c>
      <c r="M43" s="77">
        <f>' DATA BASE'!AJ15</f>
        <v>0</v>
      </c>
      <c r="N43" s="77">
        <f>' DATA BASE'!AK15</f>
        <v>0</v>
      </c>
      <c r="O43" s="77">
        <f>' DATA BASE'!AL15</f>
        <v>0</v>
      </c>
      <c r="P43" s="77">
        <f>' DATA BASE'!AM15</f>
        <v>0</v>
      </c>
      <c r="Q43" s="77">
        <f>' DATA BASE'!AN15</f>
        <v>0</v>
      </c>
      <c r="R43" s="77">
        <f>' DATA BASE'!AO15</f>
        <v>0</v>
      </c>
      <c r="S43" s="77">
        <f>' DATA BASE'!AP15</f>
        <v>0</v>
      </c>
      <c r="T43" s="131"/>
    </row>
    <row r="44" spans="1:20">
      <c r="A44" s="128"/>
      <c r="B44" s="128"/>
      <c r="C44" s="128"/>
      <c r="D44" s="128"/>
      <c r="E44" s="128"/>
      <c r="F44" s="128"/>
      <c r="G44" s="28" t="s">
        <v>12</v>
      </c>
      <c r="H44" s="78">
        <f t="shared" ref="H44:T44" si="9">SUM(H41:H43)</f>
        <v>5033</v>
      </c>
      <c r="I44" s="78">
        <f t="shared" si="9"/>
        <v>5033</v>
      </c>
      <c r="J44" s="78">
        <f t="shared" si="9"/>
        <v>5533</v>
      </c>
      <c r="K44" s="78">
        <f t="shared" si="9"/>
        <v>5033</v>
      </c>
      <c r="L44" s="78">
        <f t="shared" si="9"/>
        <v>5033</v>
      </c>
      <c r="M44" s="78">
        <f t="shared" si="9"/>
        <v>5033</v>
      </c>
      <c r="N44" s="78">
        <f t="shared" si="9"/>
        <v>5033</v>
      </c>
      <c r="O44" s="78">
        <f t="shared" si="9"/>
        <v>5033</v>
      </c>
      <c r="P44" s="78">
        <f t="shared" si="9"/>
        <v>5033</v>
      </c>
      <c r="Q44" s="78">
        <f t="shared" si="9"/>
        <v>5033</v>
      </c>
      <c r="R44" s="78">
        <f t="shared" si="9"/>
        <v>5033</v>
      </c>
      <c r="S44" s="78">
        <f t="shared" si="9"/>
        <v>5033</v>
      </c>
      <c r="T44" s="78">
        <f t="shared" si="9"/>
        <v>60896</v>
      </c>
    </row>
    <row r="45" spans="1:20">
      <c r="A45" s="126">
        <f>' DATA BASE'!A16</f>
        <v>11</v>
      </c>
      <c r="B45" s="126" t="str">
        <f>' DATA BASE'!B16</f>
        <v>re</v>
      </c>
      <c r="C45" s="126">
        <f>' DATA BASE'!C16</f>
        <v>0</v>
      </c>
      <c r="D45" s="126">
        <f>' DATA BASE'!D16</f>
        <v>0</v>
      </c>
      <c r="E45" s="126">
        <f>' DATA BASE'!E16</f>
        <v>0</v>
      </c>
      <c r="F45" s="126">
        <f>' DATA BASE'!F16</f>
        <v>0</v>
      </c>
      <c r="G45" s="28" t="s">
        <v>58</v>
      </c>
      <c r="H45" s="77">
        <f>' DATA BASE'!G16</f>
        <v>5100</v>
      </c>
      <c r="I45" s="77">
        <f>' DATA BASE'!H16</f>
        <v>5000</v>
      </c>
      <c r="J45" s="77">
        <f>' DATA BASE'!I16</f>
        <v>5000</v>
      </c>
      <c r="K45" s="77">
        <f>' DATA BASE'!J16</f>
        <v>5000</v>
      </c>
      <c r="L45" s="77">
        <f>' DATA BASE'!K16</f>
        <v>5000</v>
      </c>
      <c r="M45" s="77">
        <f>' DATA BASE'!L16</f>
        <v>5000</v>
      </c>
      <c r="N45" s="77">
        <f>' DATA BASE'!M16</f>
        <v>5000</v>
      </c>
      <c r="O45" s="77">
        <f>' DATA BASE'!N16</f>
        <v>5000</v>
      </c>
      <c r="P45" s="77">
        <f>' DATA BASE'!O16</f>
        <v>5000</v>
      </c>
      <c r="Q45" s="77">
        <f>' DATA BASE'!P16</f>
        <v>5000</v>
      </c>
      <c r="R45" s="77">
        <f>' DATA BASE'!Q16</f>
        <v>5000</v>
      </c>
      <c r="S45" s="77">
        <f>' DATA BASE'!R16</f>
        <v>5000</v>
      </c>
      <c r="T45" s="129">
        <f>SUM(H45:S45,H42:S42,H47:S47)</f>
        <v>60996</v>
      </c>
    </row>
    <row r="46" spans="1:20">
      <c r="A46" s="127"/>
      <c r="B46" s="127"/>
      <c r="C46" s="127"/>
      <c r="D46" s="127"/>
      <c r="E46" s="127"/>
      <c r="F46" s="127"/>
      <c r="G46" s="28" t="s">
        <v>5</v>
      </c>
      <c r="H46" s="77">
        <f>' DATA BASE'!S16</f>
        <v>33</v>
      </c>
      <c r="I46" s="77">
        <f>' DATA BASE'!T16</f>
        <v>33</v>
      </c>
      <c r="J46" s="77">
        <f>' DATA BASE'!U16</f>
        <v>33</v>
      </c>
      <c r="K46" s="77">
        <f>' DATA BASE'!V16</f>
        <v>33</v>
      </c>
      <c r="L46" s="77">
        <f>' DATA BASE'!W16</f>
        <v>33</v>
      </c>
      <c r="M46" s="77">
        <f>' DATA BASE'!X16</f>
        <v>33</v>
      </c>
      <c r="N46" s="77">
        <f>' DATA BASE'!Y16</f>
        <v>33</v>
      </c>
      <c r="O46" s="77">
        <f>' DATA BASE'!Z16</f>
        <v>33</v>
      </c>
      <c r="P46" s="77">
        <f>' DATA BASE'!AA16</f>
        <v>33</v>
      </c>
      <c r="Q46" s="77">
        <f>' DATA BASE'!AB16</f>
        <v>33</v>
      </c>
      <c r="R46" s="77">
        <f>' DATA BASE'!AC16</f>
        <v>33</v>
      </c>
      <c r="S46" s="77">
        <f>' DATA BASE'!AD16</f>
        <v>33</v>
      </c>
      <c r="T46" s="130"/>
    </row>
    <row r="47" spans="1:20">
      <c r="A47" s="127"/>
      <c r="B47" s="127"/>
      <c r="C47" s="127"/>
      <c r="D47" s="127"/>
      <c r="E47" s="127"/>
      <c r="F47" s="127"/>
      <c r="G47" s="28" t="s">
        <v>59</v>
      </c>
      <c r="H47" s="77">
        <f>' DATA BASE'!AE16</f>
        <v>0</v>
      </c>
      <c r="I47" s="77">
        <f>' DATA BASE'!AF16</f>
        <v>0</v>
      </c>
      <c r="J47" s="77">
        <f>' DATA BASE'!AG16</f>
        <v>500</v>
      </c>
      <c r="K47" s="77">
        <f>' DATA BASE'!AH16</f>
        <v>0</v>
      </c>
      <c r="L47" s="77">
        <f>' DATA BASE'!AI16</f>
        <v>0</v>
      </c>
      <c r="M47" s="77">
        <f>' DATA BASE'!AJ16</f>
        <v>0</v>
      </c>
      <c r="N47" s="77">
        <f>' DATA BASE'!AK16</f>
        <v>0</v>
      </c>
      <c r="O47" s="77">
        <f>' DATA BASE'!AL16</f>
        <v>0</v>
      </c>
      <c r="P47" s="77">
        <f>' DATA BASE'!AM16</f>
        <v>0</v>
      </c>
      <c r="Q47" s="77">
        <f>' DATA BASE'!AN16</f>
        <v>0</v>
      </c>
      <c r="R47" s="77">
        <f>' DATA BASE'!AO16</f>
        <v>0</v>
      </c>
      <c r="S47" s="77">
        <f>' DATA BASE'!AP16</f>
        <v>0</v>
      </c>
      <c r="T47" s="131"/>
    </row>
    <row r="48" spans="1:20">
      <c r="A48" s="128"/>
      <c r="B48" s="128"/>
      <c r="C48" s="128"/>
      <c r="D48" s="128"/>
      <c r="E48" s="128"/>
      <c r="F48" s="128"/>
      <c r="G48" s="28" t="s">
        <v>12</v>
      </c>
      <c r="H48" s="78">
        <f t="shared" ref="H48:T48" si="10">SUM(H45:H47)</f>
        <v>5133</v>
      </c>
      <c r="I48" s="78">
        <f t="shared" si="10"/>
        <v>5033</v>
      </c>
      <c r="J48" s="78">
        <f t="shared" si="10"/>
        <v>5533</v>
      </c>
      <c r="K48" s="78">
        <f t="shared" si="10"/>
        <v>5033</v>
      </c>
      <c r="L48" s="78">
        <f t="shared" si="10"/>
        <v>5033</v>
      </c>
      <c r="M48" s="78">
        <f t="shared" si="10"/>
        <v>5033</v>
      </c>
      <c r="N48" s="78">
        <f t="shared" si="10"/>
        <v>5033</v>
      </c>
      <c r="O48" s="78">
        <f t="shared" si="10"/>
        <v>5033</v>
      </c>
      <c r="P48" s="78">
        <f t="shared" si="10"/>
        <v>5033</v>
      </c>
      <c r="Q48" s="78">
        <f t="shared" si="10"/>
        <v>5033</v>
      </c>
      <c r="R48" s="78">
        <f t="shared" si="10"/>
        <v>5033</v>
      </c>
      <c r="S48" s="78">
        <f t="shared" si="10"/>
        <v>5033</v>
      </c>
      <c r="T48" s="78">
        <f t="shared" si="10"/>
        <v>60996</v>
      </c>
    </row>
    <row r="49" spans="1:20">
      <c r="A49" s="126">
        <f>' DATA BASE'!A17</f>
        <v>12</v>
      </c>
      <c r="B49" s="126" t="str">
        <f>' DATA BASE'!B17</f>
        <v>re</v>
      </c>
      <c r="C49" s="126">
        <f>' DATA BASE'!C17</f>
        <v>0</v>
      </c>
      <c r="D49" s="126">
        <f>' DATA BASE'!D17</f>
        <v>0</v>
      </c>
      <c r="E49" s="126">
        <f>' DATA BASE'!E17</f>
        <v>0</v>
      </c>
      <c r="F49" s="126">
        <f>' DATA BASE'!F17</f>
        <v>0</v>
      </c>
      <c r="G49" s="28" t="s">
        <v>58</v>
      </c>
      <c r="H49" s="77">
        <f>' DATA BASE'!G17</f>
        <v>5200</v>
      </c>
      <c r="I49" s="77">
        <f>' DATA BASE'!H17</f>
        <v>5000</v>
      </c>
      <c r="J49" s="77">
        <f>' DATA BASE'!I17</f>
        <v>5000</v>
      </c>
      <c r="K49" s="77">
        <f>' DATA BASE'!J17</f>
        <v>5000</v>
      </c>
      <c r="L49" s="77">
        <f>' DATA BASE'!K17</f>
        <v>5000</v>
      </c>
      <c r="M49" s="77">
        <f>' DATA BASE'!L17</f>
        <v>5000</v>
      </c>
      <c r="N49" s="77">
        <f>' DATA BASE'!M17</f>
        <v>5000</v>
      </c>
      <c r="O49" s="77">
        <f>' DATA BASE'!N17</f>
        <v>5000</v>
      </c>
      <c r="P49" s="77">
        <f>' DATA BASE'!O17</f>
        <v>5000</v>
      </c>
      <c r="Q49" s="77">
        <f>' DATA BASE'!P17</f>
        <v>5000</v>
      </c>
      <c r="R49" s="77">
        <f>' DATA BASE'!Q17</f>
        <v>5000</v>
      </c>
      <c r="S49" s="77">
        <f>' DATA BASE'!R17</f>
        <v>5000</v>
      </c>
      <c r="T49" s="129">
        <f>SUM(H49:S49,H46:S46,H51:S51)</f>
        <v>61096</v>
      </c>
    </row>
    <row r="50" spans="1:20">
      <c r="A50" s="127"/>
      <c r="B50" s="127"/>
      <c r="C50" s="127"/>
      <c r="D50" s="127"/>
      <c r="E50" s="127"/>
      <c r="F50" s="127"/>
      <c r="G50" s="28" t="s">
        <v>5</v>
      </c>
      <c r="H50" s="77">
        <f>' DATA BASE'!S17</f>
        <v>33</v>
      </c>
      <c r="I50" s="77">
        <f>' DATA BASE'!T17</f>
        <v>33</v>
      </c>
      <c r="J50" s="77">
        <f>' DATA BASE'!U17</f>
        <v>33</v>
      </c>
      <c r="K50" s="77">
        <f>' DATA BASE'!V17</f>
        <v>33</v>
      </c>
      <c r="L50" s="77">
        <f>' DATA BASE'!W17</f>
        <v>33</v>
      </c>
      <c r="M50" s="77">
        <f>' DATA BASE'!X17</f>
        <v>33</v>
      </c>
      <c r="N50" s="77">
        <f>' DATA BASE'!Y17</f>
        <v>33</v>
      </c>
      <c r="O50" s="77">
        <f>' DATA BASE'!Z17</f>
        <v>33</v>
      </c>
      <c r="P50" s="77">
        <f>' DATA BASE'!AA17</f>
        <v>33</v>
      </c>
      <c r="Q50" s="77">
        <f>' DATA BASE'!AB17</f>
        <v>33</v>
      </c>
      <c r="R50" s="77">
        <f>' DATA BASE'!AC17</f>
        <v>33</v>
      </c>
      <c r="S50" s="77">
        <f>' DATA BASE'!AD17</f>
        <v>33</v>
      </c>
      <c r="T50" s="130"/>
    </row>
    <row r="51" spans="1:20">
      <c r="A51" s="127"/>
      <c r="B51" s="127"/>
      <c r="C51" s="127"/>
      <c r="D51" s="127"/>
      <c r="E51" s="127"/>
      <c r="F51" s="127"/>
      <c r="G51" s="28" t="s">
        <v>59</v>
      </c>
      <c r="H51" s="77">
        <f>' DATA BASE'!AE17</f>
        <v>0</v>
      </c>
      <c r="I51" s="77">
        <f>' DATA BASE'!AF17</f>
        <v>0</v>
      </c>
      <c r="J51" s="77">
        <f>' DATA BASE'!AG17</f>
        <v>500</v>
      </c>
      <c r="K51" s="77">
        <f>' DATA BASE'!AH17</f>
        <v>0</v>
      </c>
      <c r="L51" s="77">
        <f>' DATA BASE'!AI17</f>
        <v>0</v>
      </c>
      <c r="M51" s="77">
        <f>' DATA BASE'!AJ17</f>
        <v>0</v>
      </c>
      <c r="N51" s="77">
        <f>' DATA BASE'!AK17</f>
        <v>0</v>
      </c>
      <c r="O51" s="77">
        <f>' DATA BASE'!AL17</f>
        <v>0</v>
      </c>
      <c r="P51" s="77">
        <f>' DATA BASE'!AM17</f>
        <v>0</v>
      </c>
      <c r="Q51" s="77">
        <f>' DATA BASE'!AN17</f>
        <v>0</v>
      </c>
      <c r="R51" s="77">
        <f>' DATA BASE'!AO17</f>
        <v>0</v>
      </c>
      <c r="S51" s="77">
        <f>' DATA BASE'!AP17</f>
        <v>0</v>
      </c>
      <c r="T51" s="131"/>
    </row>
    <row r="52" spans="1:20">
      <c r="A52" s="128"/>
      <c r="B52" s="128"/>
      <c r="C52" s="128"/>
      <c r="D52" s="128"/>
      <c r="E52" s="128"/>
      <c r="F52" s="128"/>
      <c r="G52" s="28" t="s">
        <v>12</v>
      </c>
      <c r="H52" s="78">
        <f t="shared" ref="H52:T52" si="11">SUM(H49:H51)</f>
        <v>5233</v>
      </c>
      <c r="I52" s="78">
        <f t="shared" si="11"/>
        <v>5033</v>
      </c>
      <c r="J52" s="78">
        <f t="shared" si="11"/>
        <v>5533</v>
      </c>
      <c r="K52" s="78">
        <f t="shared" si="11"/>
        <v>5033</v>
      </c>
      <c r="L52" s="78">
        <f t="shared" si="11"/>
        <v>5033</v>
      </c>
      <c r="M52" s="78">
        <f t="shared" si="11"/>
        <v>5033</v>
      </c>
      <c r="N52" s="78">
        <f t="shared" si="11"/>
        <v>5033</v>
      </c>
      <c r="O52" s="78">
        <f t="shared" si="11"/>
        <v>5033</v>
      </c>
      <c r="P52" s="78">
        <f t="shared" si="11"/>
        <v>5033</v>
      </c>
      <c r="Q52" s="78">
        <f t="shared" si="11"/>
        <v>5033</v>
      </c>
      <c r="R52" s="78">
        <f t="shared" si="11"/>
        <v>5033</v>
      </c>
      <c r="S52" s="78">
        <f t="shared" si="11"/>
        <v>5033</v>
      </c>
      <c r="T52" s="78">
        <f t="shared" si="11"/>
        <v>61096</v>
      </c>
    </row>
    <row r="53" spans="1:20">
      <c r="A53" s="126">
        <f>' DATA BASE'!A18</f>
        <v>13</v>
      </c>
      <c r="B53" s="126" t="str">
        <f>' DATA BASE'!B18</f>
        <v>re</v>
      </c>
      <c r="C53" s="126">
        <f>' DATA BASE'!C18</f>
        <v>0</v>
      </c>
      <c r="D53" s="126">
        <f>' DATA BASE'!D18</f>
        <v>0</v>
      </c>
      <c r="E53" s="126">
        <f>' DATA BASE'!E18</f>
        <v>0</v>
      </c>
      <c r="F53" s="126">
        <f>' DATA BASE'!F18</f>
        <v>0</v>
      </c>
      <c r="G53" s="28" t="s">
        <v>58</v>
      </c>
      <c r="H53" s="77">
        <f>' DATA BASE'!G18</f>
        <v>5300</v>
      </c>
      <c r="I53" s="77">
        <f>' DATA BASE'!H18</f>
        <v>5000</v>
      </c>
      <c r="J53" s="77">
        <f>' DATA BASE'!I18</f>
        <v>5000</v>
      </c>
      <c r="K53" s="77">
        <f>' DATA BASE'!J18</f>
        <v>5000</v>
      </c>
      <c r="L53" s="77">
        <f>' DATA BASE'!K18</f>
        <v>5000</v>
      </c>
      <c r="M53" s="77">
        <f>' DATA BASE'!L18</f>
        <v>5000</v>
      </c>
      <c r="N53" s="77">
        <f>' DATA BASE'!M18</f>
        <v>5000</v>
      </c>
      <c r="O53" s="77">
        <f>' DATA BASE'!N18</f>
        <v>5000</v>
      </c>
      <c r="P53" s="77">
        <f>' DATA BASE'!O18</f>
        <v>5000</v>
      </c>
      <c r="Q53" s="77">
        <f>' DATA BASE'!P18</f>
        <v>5000</v>
      </c>
      <c r="R53" s="77">
        <f>' DATA BASE'!Q18</f>
        <v>5000</v>
      </c>
      <c r="S53" s="77">
        <f>' DATA BASE'!R18</f>
        <v>5000</v>
      </c>
      <c r="T53" s="129">
        <f>SUM(H53:S53,H50:S50,H55:S55)</f>
        <v>61196</v>
      </c>
    </row>
    <row r="54" spans="1:20">
      <c r="A54" s="127"/>
      <c r="B54" s="127"/>
      <c r="C54" s="127"/>
      <c r="D54" s="127"/>
      <c r="E54" s="127"/>
      <c r="F54" s="127"/>
      <c r="G54" s="28" t="s">
        <v>5</v>
      </c>
      <c r="H54" s="77">
        <f>' DATA BASE'!S18</f>
        <v>33</v>
      </c>
      <c r="I54" s="77">
        <f>' DATA BASE'!T18</f>
        <v>33</v>
      </c>
      <c r="J54" s="77">
        <f>' DATA BASE'!U18</f>
        <v>33</v>
      </c>
      <c r="K54" s="77">
        <f>' DATA BASE'!V18</f>
        <v>33</v>
      </c>
      <c r="L54" s="77">
        <f>' DATA BASE'!W18</f>
        <v>33</v>
      </c>
      <c r="M54" s="77">
        <f>' DATA BASE'!X18</f>
        <v>33</v>
      </c>
      <c r="N54" s="77">
        <f>' DATA BASE'!Y18</f>
        <v>33</v>
      </c>
      <c r="O54" s="77">
        <f>' DATA BASE'!Z18</f>
        <v>33</v>
      </c>
      <c r="P54" s="77">
        <f>' DATA BASE'!AA18</f>
        <v>33</v>
      </c>
      <c r="Q54" s="77">
        <f>' DATA BASE'!AB18</f>
        <v>33</v>
      </c>
      <c r="R54" s="77">
        <f>' DATA BASE'!AC18</f>
        <v>33</v>
      </c>
      <c r="S54" s="77">
        <f>' DATA BASE'!AD18</f>
        <v>33</v>
      </c>
      <c r="T54" s="130"/>
    </row>
    <row r="55" spans="1:20">
      <c r="A55" s="127"/>
      <c r="B55" s="127"/>
      <c r="C55" s="127"/>
      <c r="D55" s="127"/>
      <c r="E55" s="127"/>
      <c r="F55" s="127"/>
      <c r="G55" s="28" t="s">
        <v>59</v>
      </c>
      <c r="H55" s="77">
        <f>' DATA BASE'!AE18</f>
        <v>0</v>
      </c>
      <c r="I55" s="77">
        <f>' DATA BASE'!AF18</f>
        <v>0</v>
      </c>
      <c r="J55" s="77">
        <f>' DATA BASE'!AG18</f>
        <v>500</v>
      </c>
      <c r="K55" s="77">
        <f>' DATA BASE'!AH18</f>
        <v>0</v>
      </c>
      <c r="L55" s="77">
        <f>' DATA BASE'!AI18</f>
        <v>0</v>
      </c>
      <c r="M55" s="77">
        <f>' DATA BASE'!AJ18</f>
        <v>0</v>
      </c>
      <c r="N55" s="77">
        <f>' DATA BASE'!AK18</f>
        <v>0</v>
      </c>
      <c r="O55" s="77">
        <f>' DATA BASE'!AL18</f>
        <v>0</v>
      </c>
      <c r="P55" s="77">
        <f>' DATA BASE'!AM18</f>
        <v>0</v>
      </c>
      <c r="Q55" s="77">
        <f>' DATA BASE'!AN18</f>
        <v>0</v>
      </c>
      <c r="R55" s="77">
        <f>' DATA BASE'!AO18</f>
        <v>0</v>
      </c>
      <c r="S55" s="77">
        <f>' DATA BASE'!AP18</f>
        <v>0</v>
      </c>
      <c r="T55" s="131"/>
    </row>
    <row r="56" spans="1:20">
      <c r="A56" s="128"/>
      <c r="B56" s="128"/>
      <c r="C56" s="128"/>
      <c r="D56" s="128"/>
      <c r="E56" s="128"/>
      <c r="F56" s="128"/>
      <c r="G56" s="28" t="s">
        <v>12</v>
      </c>
      <c r="H56" s="78">
        <f t="shared" ref="H56:T56" si="12">SUM(H53:H55)</f>
        <v>5333</v>
      </c>
      <c r="I56" s="78">
        <f t="shared" si="12"/>
        <v>5033</v>
      </c>
      <c r="J56" s="78">
        <f t="shared" si="12"/>
        <v>5533</v>
      </c>
      <c r="K56" s="78">
        <f t="shared" si="12"/>
        <v>5033</v>
      </c>
      <c r="L56" s="78">
        <f t="shared" si="12"/>
        <v>5033</v>
      </c>
      <c r="M56" s="78">
        <f t="shared" si="12"/>
        <v>5033</v>
      </c>
      <c r="N56" s="78">
        <f t="shared" si="12"/>
        <v>5033</v>
      </c>
      <c r="O56" s="78">
        <f t="shared" si="12"/>
        <v>5033</v>
      </c>
      <c r="P56" s="78">
        <f t="shared" si="12"/>
        <v>5033</v>
      </c>
      <c r="Q56" s="78">
        <f t="shared" si="12"/>
        <v>5033</v>
      </c>
      <c r="R56" s="78">
        <f t="shared" si="12"/>
        <v>5033</v>
      </c>
      <c r="S56" s="78">
        <f t="shared" si="12"/>
        <v>5033</v>
      </c>
      <c r="T56" s="78">
        <f t="shared" si="12"/>
        <v>61196</v>
      </c>
    </row>
    <row r="57" spans="1:20">
      <c r="A57" s="126">
        <f>' DATA BASE'!A19</f>
        <v>14</v>
      </c>
      <c r="B57" s="126" t="str">
        <f>' DATA BASE'!B19</f>
        <v>re</v>
      </c>
      <c r="C57" s="126">
        <f>' DATA BASE'!C19</f>
        <v>0</v>
      </c>
      <c r="D57" s="126">
        <f>' DATA BASE'!D19</f>
        <v>0</v>
      </c>
      <c r="E57" s="126">
        <f>' DATA BASE'!E19</f>
        <v>0</v>
      </c>
      <c r="F57" s="126">
        <f>' DATA BASE'!F19</f>
        <v>0</v>
      </c>
      <c r="G57" s="28" t="s">
        <v>58</v>
      </c>
      <c r="H57" s="77">
        <f>' DATA BASE'!G19</f>
        <v>5400</v>
      </c>
      <c r="I57" s="77">
        <f>' DATA BASE'!H19</f>
        <v>5000</v>
      </c>
      <c r="J57" s="77">
        <f>' DATA BASE'!I19</f>
        <v>5000</v>
      </c>
      <c r="K57" s="77">
        <f>' DATA BASE'!J19</f>
        <v>5000</v>
      </c>
      <c r="L57" s="77">
        <f>' DATA BASE'!K19</f>
        <v>5000</v>
      </c>
      <c r="M57" s="77">
        <f>' DATA BASE'!L19</f>
        <v>5000</v>
      </c>
      <c r="N57" s="77">
        <f>' DATA BASE'!M19</f>
        <v>5000</v>
      </c>
      <c r="O57" s="77">
        <f>' DATA BASE'!N19</f>
        <v>5000</v>
      </c>
      <c r="P57" s="77">
        <f>' DATA BASE'!O19</f>
        <v>5000</v>
      </c>
      <c r="Q57" s="77">
        <f>' DATA BASE'!P19</f>
        <v>5000</v>
      </c>
      <c r="R57" s="77">
        <f>' DATA BASE'!Q19</f>
        <v>5000</v>
      </c>
      <c r="S57" s="77">
        <f>' DATA BASE'!R19</f>
        <v>5000</v>
      </c>
      <c r="T57" s="129">
        <f>SUM(H57:S57,H54:S54,H59:S59)</f>
        <v>61296</v>
      </c>
    </row>
    <row r="58" spans="1:20">
      <c r="A58" s="127"/>
      <c r="B58" s="127"/>
      <c r="C58" s="127"/>
      <c r="D58" s="127"/>
      <c r="E58" s="127"/>
      <c r="F58" s="127"/>
      <c r="G58" s="28" t="s">
        <v>5</v>
      </c>
      <c r="H58" s="77">
        <f>' DATA BASE'!S19</f>
        <v>33</v>
      </c>
      <c r="I58" s="77">
        <f>' DATA BASE'!T19</f>
        <v>33</v>
      </c>
      <c r="J58" s="77">
        <f>' DATA BASE'!U19</f>
        <v>33</v>
      </c>
      <c r="K58" s="77">
        <f>' DATA BASE'!V19</f>
        <v>33</v>
      </c>
      <c r="L58" s="77">
        <f>' DATA BASE'!W19</f>
        <v>33</v>
      </c>
      <c r="M58" s="77">
        <f>' DATA BASE'!X19</f>
        <v>33</v>
      </c>
      <c r="N58" s="77">
        <f>' DATA BASE'!Y19</f>
        <v>33</v>
      </c>
      <c r="O58" s="77">
        <f>' DATA BASE'!Z19</f>
        <v>33</v>
      </c>
      <c r="P58" s="77">
        <f>' DATA BASE'!AA19</f>
        <v>33</v>
      </c>
      <c r="Q58" s="77">
        <f>' DATA BASE'!AB19</f>
        <v>33</v>
      </c>
      <c r="R58" s="77">
        <f>' DATA BASE'!AC19</f>
        <v>33</v>
      </c>
      <c r="S58" s="77">
        <f>' DATA BASE'!AD19</f>
        <v>33</v>
      </c>
      <c r="T58" s="130"/>
    </row>
    <row r="59" spans="1:20">
      <c r="A59" s="127"/>
      <c r="B59" s="127"/>
      <c r="C59" s="127"/>
      <c r="D59" s="127"/>
      <c r="E59" s="127"/>
      <c r="F59" s="127"/>
      <c r="G59" s="28" t="s">
        <v>59</v>
      </c>
      <c r="H59" s="77">
        <f>' DATA BASE'!AE19</f>
        <v>0</v>
      </c>
      <c r="I59" s="77">
        <f>' DATA BASE'!AF19</f>
        <v>0</v>
      </c>
      <c r="J59" s="77">
        <f>' DATA BASE'!AG19</f>
        <v>500</v>
      </c>
      <c r="K59" s="77">
        <f>' DATA BASE'!AH19</f>
        <v>0</v>
      </c>
      <c r="L59" s="77">
        <f>' DATA BASE'!AI19</f>
        <v>0</v>
      </c>
      <c r="M59" s="77">
        <f>' DATA BASE'!AJ19</f>
        <v>0</v>
      </c>
      <c r="N59" s="77">
        <f>' DATA BASE'!AK19</f>
        <v>0</v>
      </c>
      <c r="O59" s="77">
        <f>' DATA BASE'!AL19</f>
        <v>0</v>
      </c>
      <c r="P59" s="77">
        <f>' DATA BASE'!AM19</f>
        <v>0</v>
      </c>
      <c r="Q59" s="77">
        <f>' DATA BASE'!AN19</f>
        <v>0</v>
      </c>
      <c r="R59" s="77">
        <f>' DATA BASE'!AO19</f>
        <v>0</v>
      </c>
      <c r="S59" s="77">
        <f>' DATA BASE'!AP19</f>
        <v>0</v>
      </c>
      <c r="T59" s="131"/>
    </row>
    <row r="60" spans="1:20">
      <c r="A60" s="128"/>
      <c r="B60" s="128"/>
      <c r="C60" s="128"/>
      <c r="D60" s="128"/>
      <c r="E60" s="128"/>
      <c r="F60" s="128"/>
      <c r="G60" s="28" t="s">
        <v>12</v>
      </c>
      <c r="H60" s="78">
        <f t="shared" ref="H60:T60" si="13">SUM(H57:H59)</f>
        <v>5433</v>
      </c>
      <c r="I60" s="78">
        <f t="shared" si="13"/>
        <v>5033</v>
      </c>
      <c r="J60" s="78">
        <f t="shared" si="13"/>
        <v>5533</v>
      </c>
      <c r="K60" s="78">
        <f t="shared" si="13"/>
        <v>5033</v>
      </c>
      <c r="L60" s="78">
        <f t="shared" si="13"/>
        <v>5033</v>
      </c>
      <c r="M60" s="78">
        <f t="shared" si="13"/>
        <v>5033</v>
      </c>
      <c r="N60" s="78">
        <f t="shared" si="13"/>
        <v>5033</v>
      </c>
      <c r="O60" s="78">
        <f t="shared" si="13"/>
        <v>5033</v>
      </c>
      <c r="P60" s="78">
        <f t="shared" si="13"/>
        <v>5033</v>
      </c>
      <c r="Q60" s="78">
        <f t="shared" si="13"/>
        <v>5033</v>
      </c>
      <c r="R60" s="78">
        <f t="shared" si="13"/>
        <v>5033</v>
      </c>
      <c r="S60" s="78">
        <f t="shared" si="13"/>
        <v>5033</v>
      </c>
      <c r="T60" s="78">
        <f t="shared" si="13"/>
        <v>61296</v>
      </c>
    </row>
    <row r="61" spans="1:20">
      <c r="A61" s="126">
        <f>' DATA BASE'!A20</f>
        <v>15</v>
      </c>
      <c r="B61" s="126" t="str">
        <f>' DATA BASE'!B20</f>
        <v>re</v>
      </c>
      <c r="C61" s="126">
        <f>' DATA BASE'!C20</f>
        <v>0</v>
      </c>
      <c r="D61" s="126">
        <f>' DATA BASE'!D20</f>
        <v>0</v>
      </c>
      <c r="E61" s="126">
        <f>' DATA BASE'!E20</f>
        <v>0</v>
      </c>
      <c r="F61" s="126">
        <f>' DATA BASE'!F20</f>
        <v>0</v>
      </c>
      <c r="G61" s="28" t="s">
        <v>58</v>
      </c>
      <c r="H61" s="77">
        <f>' DATA BASE'!G20</f>
        <v>5500</v>
      </c>
      <c r="I61" s="77">
        <f>' DATA BASE'!H20</f>
        <v>5000</v>
      </c>
      <c r="J61" s="77">
        <f>' DATA BASE'!I20</f>
        <v>5000</v>
      </c>
      <c r="K61" s="77">
        <f>' DATA BASE'!J20</f>
        <v>5000</v>
      </c>
      <c r="L61" s="77">
        <f>' DATA BASE'!K20</f>
        <v>5000</v>
      </c>
      <c r="M61" s="77">
        <f>' DATA BASE'!L20</f>
        <v>5000</v>
      </c>
      <c r="N61" s="77">
        <f>' DATA BASE'!M20</f>
        <v>5000</v>
      </c>
      <c r="O61" s="77">
        <f>' DATA BASE'!N20</f>
        <v>5000</v>
      </c>
      <c r="P61" s="77">
        <f>' DATA BASE'!O20</f>
        <v>5000</v>
      </c>
      <c r="Q61" s="77">
        <f>' DATA BASE'!P20</f>
        <v>5000</v>
      </c>
      <c r="R61" s="77">
        <f>' DATA BASE'!Q20</f>
        <v>5000</v>
      </c>
      <c r="S61" s="77">
        <f>' DATA BASE'!R20</f>
        <v>5000</v>
      </c>
      <c r="T61" s="129">
        <f>SUM(H61:S61,H58:S58,H63:S63)</f>
        <v>61396</v>
      </c>
    </row>
    <row r="62" spans="1:20">
      <c r="A62" s="127"/>
      <c r="B62" s="127"/>
      <c r="C62" s="127"/>
      <c r="D62" s="127"/>
      <c r="E62" s="127"/>
      <c r="F62" s="127"/>
      <c r="G62" s="28" t="s">
        <v>5</v>
      </c>
      <c r="H62" s="77">
        <f>' DATA BASE'!S20</f>
        <v>33</v>
      </c>
      <c r="I62" s="77">
        <f>' DATA BASE'!T20</f>
        <v>33</v>
      </c>
      <c r="J62" s="77">
        <f>' DATA BASE'!U20</f>
        <v>33</v>
      </c>
      <c r="K62" s="77">
        <f>' DATA BASE'!V20</f>
        <v>33</v>
      </c>
      <c r="L62" s="77">
        <f>' DATA BASE'!W20</f>
        <v>33</v>
      </c>
      <c r="M62" s="77">
        <f>' DATA BASE'!X20</f>
        <v>33</v>
      </c>
      <c r="N62" s="77">
        <f>' DATA BASE'!Y20</f>
        <v>33</v>
      </c>
      <c r="O62" s="77">
        <f>' DATA BASE'!Z20</f>
        <v>33</v>
      </c>
      <c r="P62" s="77">
        <f>' DATA BASE'!AA20</f>
        <v>33</v>
      </c>
      <c r="Q62" s="77">
        <f>' DATA BASE'!AB20</f>
        <v>33</v>
      </c>
      <c r="R62" s="77">
        <f>' DATA BASE'!AC20</f>
        <v>33</v>
      </c>
      <c r="S62" s="77">
        <f>' DATA BASE'!AD20</f>
        <v>33</v>
      </c>
      <c r="T62" s="130"/>
    </row>
    <row r="63" spans="1:20">
      <c r="A63" s="127"/>
      <c r="B63" s="127"/>
      <c r="C63" s="127"/>
      <c r="D63" s="127"/>
      <c r="E63" s="127"/>
      <c r="F63" s="127"/>
      <c r="G63" s="28" t="s">
        <v>59</v>
      </c>
      <c r="H63" s="77">
        <f>' DATA BASE'!AE20</f>
        <v>0</v>
      </c>
      <c r="I63" s="77">
        <f>' DATA BASE'!AF20</f>
        <v>0</v>
      </c>
      <c r="J63" s="77">
        <f>' DATA BASE'!AG20</f>
        <v>500</v>
      </c>
      <c r="K63" s="77">
        <f>' DATA BASE'!AH20</f>
        <v>0</v>
      </c>
      <c r="L63" s="77">
        <f>' DATA BASE'!AI20</f>
        <v>0</v>
      </c>
      <c r="M63" s="77">
        <f>' DATA BASE'!AJ20</f>
        <v>0</v>
      </c>
      <c r="N63" s="77">
        <f>' DATA BASE'!AK20</f>
        <v>0</v>
      </c>
      <c r="O63" s="77">
        <f>' DATA BASE'!AL20</f>
        <v>0</v>
      </c>
      <c r="P63" s="77">
        <f>' DATA BASE'!AM20</f>
        <v>0</v>
      </c>
      <c r="Q63" s="77">
        <f>' DATA BASE'!AN20</f>
        <v>0</v>
      </c>
      <c r="R63" s="77">
        <f>' DATA BASE'!AO20</f>
        <v>0</v>
      </c>
      <c r="S63" s="77">
        <f>' DATA BASE'!AP20</f>
        <v>0</v>
      </c>
      <c r="T63" s="131"/>
    </row>
    <row r="64" spans="1:20">
      <c r="A64" s="128"/>
      <c r="B64" s="128"/>
      <c r="C64" s="128"/>
      <c r="D64" s="128"/>
      <c r="E64" s="128"/>
      <c r="F64" s="128"/>
      <c r="G64" s="28" t="s">
        <v>12</v>
      </c>
      <c r="H64" s="78">
        <f t="shared" ref="H64:T64" si="14">SUM(H61:H63)</f>
        <v>5533</v>
      </c>
      <c r="I64" s="78">
        <f t="shared" si="14"/>
        <v>5033</v>
      </c>
      <c r="J64" s="78">
        <f t="shared" si="14"/>
        <v>5533</v>
      </c>
      <c r="K64" s="78">
        <f t="shared" si="14"/>
        <v>5033</v>
      </c>
      <c r="L64" s="78">
        <f t="shared" si="14"/>
        <v>5033</v>
      </c>
      <c r="M64" s="78">
        <f t="shared" si="14"/>
        <v>5033</v>
      </c>
      <c r="N64" s="78">
        <f t="shared" si="14"/>
        <v>5033</v>
      </c>
      <c r="O64" s="78">
        <f t="shared" si="14"/>
        <v>5033</v>
      </c>
      <c r="P64" s="78">
        <f t="shared" si="14"/>
        <v>5033</v>
      </c>
      <c r="Q64" s="78">
        <f t="shared" si="14"/>
        <v>5033</v>
      </c>
      <c r="R64" s="78">
        <f t="shared" si="14"/>
        <v>5033</v>
      </c>
      <c r="S64" s="78">
        <f t="shared" si="14"/>
        <v>5033</v>
      </c>
      <c r="T64" s="78">
        <f t="shared" si="14"/>
        <v>61396</v>
      </c>
    </row>
    <row r="65" spans="1:20">
      <c r="A65" s="126">
        <f>' DATA BASE'!A21</f>
        <v>16</v>
      </c>
      <c r="B65" s="126" t="str">
        <f>' DATA BASE'!B21</f>
        <v>re</v>
      </c>
      <c r="C65" s="126">
        <f>' DATA BASE'!C21</f>
        <v>0</v>
      </c>
      <c r="D65" s="126">
        <f>' DATA BASE'!D21</f>
        <v>0</v>
      </c>
      <c r="E65" s="126">
        <f>' DATA BASE'!E21</f>
        <v>0</v>
      </c>
      <c r="F65" s="126">
        <f>' DATA BASE'!F21</f>
        <v>0</v>
      </c>
      <c r="G65" s="28" t="s">
        <v>58</v>
      </c>
      <c r="H65" s="77">
        <f>' DATA BASE'!G21</f>
        <v>5600</v>
      </c>
      <c r="I65" s="77">
        <f>' DATA BASE'!H21</f>
        <v>5000</v>
      </c>
      <c r="J65" s="77">
        <f>' DATA BASE'!I21</f>
        <v>5000</v>
      </c>
      <c r="K65" s="77">
        <f>' DATA BASE'!J21</f>
        <v>5000</v>
      </c>
      <c r="L65" s="77">
        <f>' DATA BASE'!K21</f>
        <v>5000</v>
      </c>
      <c r="M65" s="77">
        <f>' DATA BASE'!L21</f>
        <v>5000</v>
      </c>
      <c r="N65" s="77">
        <f>' DATA BASE'!M21</f>
        <v>5000</v>
      </c>
      <c r="O65" s="77">
        <f>' DATA BASE'!N21</f>
        <v>5000</v>
      </c>
      <c r="P65" s="77">
        <f>' DATA BASE'!O21</f>
        <v>5000</v>
      </c>
      <c r="Q65" s="77">
        <f>' DATA BASE'!P21</f>
        <v>5000</v>
      </c>
      <c r="R65" s="77">
        <f>' DATA BASE'!Q21</f>
        <v>5000</v>
      </c>
      <c r="S65" s="77">
        <f>' DATA BASE'!R21</f>
        <v>5000</v>
      </c>
      <c r="T65" s="129">
        <f>SUM(H65:S65,H62:S62,H67:S67)</f>
        <v>61496</v>
      </c>
    </row>
    <row r="66" spans="1:20">
      <c r="A66" s="127"/>
      <c r="B66" s="127"/>
      <c r="C66" s="127"/>
      <c r="D66" s="127"/>
      <c r="E66" s="127"/>
      <c r="F66" s="127"/>
      <c r="G66" s="28" t="s">
        <v>5</v>
      </c>
      <c r="H66" s="77">
        <f>' DATA BASE'!S21</f>
        <v>33</v>
      </c>
      <c r="I66" s="77">
        <f>' DATA BASE'!T21</f>
        <v>33</v>
      </c>
      <c r="J66" s="77">
        <f>' DATA BASE'!U21</f>
        <v>33</v>
      </c>
      <c r="K66" s="77">
        <f>' DATA BASE'!V21</f>
        <v>33</v>
      </c>
      <c r="L66" s="77">
        <f>' DATA BASE'!W21</f>
        <v>33</v>
      </c>
      <c r="M66" s="77">
        <f>' DATA BASE'!X21</f>
        <v>33</v>
      </c>
      <c r="N66" s="77">
        <f>' DATA BASE'!Y21</f>
        <v>33</v>
      </c>
      <c r="O66" s="77">
        <f>' DATA BASE'!Z21</f>
        <v>33</v>
      </c>
      <c r="P66" s="77">
        <f>' DATA BASE'!AA21</f>
        <v>33</v>
      </c>
      <c r="Q66" s="77">
        <f>' DATA BASE'!AB21</f>
        <v>33</v>
      </c>
      <c r="R66" s="77">
        <f>' DATA BASE'!AC21</f>
        <v>33</v>
      </c>
      <c r="S66" s="77">
        <f>' DATA BASE'!AD21</f>
        <v>33</v>
      </c>
      <c r="T66" s="130"/>
    </row>
    <row r="67" spans="1:20">
      <c r="A67" s="127"/>
      <c r="B67" s="127"/>
      <c r="C67" s="127"/>
      <c r="D67" s="127"/>
      <c r="E67" s="127"/>
      <c r="F67" s="127"/>
      <c r="G67" s="28" t="s">
        <v>59</v>
      </c>
      <c r="H67" s="77">
        <f>' DATA BASE'!AE21</f>
        <v>0</v>
      </c>
      <c r="I67" s="77">
        <f>' DATA BASE'!AF21</f>
        <v>0</v>
      </c>
      <c r="J67" s="77">
        <f>' DATA BASE'!AG21</f>
        <v>500</v>
      </c>
      <c r="K67" s="77">
        <f>' DATA BASE'!AH21</f>
        <v>0</v>
      </c>
      <c r="L67" s="77">
        <f>' DATA BASE'!AI21</f>
        <v>0</v>
      </c>
      <c r="M67" s="77">
        <f>' DATA BASE'!AJ21</f>
        <v>0</v>
      </c>
      <c r="N67" s="77">
        <f>' DATA BASE'!AK21</f>
        <v>0</v>
      </c>
      <c r="O67" s="77">
        <f>' DATA BASE'!AL21</f>
        <v>0</v>
      </c>
      <c r="P67" s="77">
        <f>' DATA BASE'!AM21</f>
        <v>0</v>
      </c>
      <c r="Q67" s="77">
        <f>' DATA BASE'!AN21</f>
        <v>0</v>
      </c>
      <c r="R67" s="77">
        <f>' DATA BASE'!AO21</f>
        <v>0</v>
      </c>
      <c r="S67" s="77">
        <f>' DATA BASE'!AP21</f>
        <v>0</v>
      </c>
      <c r="T67" s="131"/>
    </row>
    <row r="68" spans="1:20">
      <c r="A68" s="128"/>
      <c r="B68" s="128"/>
      <c r="C68" s="128"/>
      <c r="D68" s="128"/>
      <c r="E68" s="128"/>
      <c r="F68" s="128"/>
      <c r="G68" s="28" t="s">
        <v>12</v>
      </c>
      <c r="H68" s="78">
        <f t="shared" ref="H68:T68" si="15">SUM(H65:H67)</f>
        <v>5633</v>
      </c>
      <c r="I68" s="78">
        <f t="shared" si="15"/>
        <v>5033</v>
      </c>
      <c r="J68" s="78">
        <f t="shared" si="15"/>
        <v>5533</v>
      </c>
      <c r="K68" s="78">
        <f t="shared" si="15"/>
        <v>5033</v>
      </c>
      <c r="L68" s="78">
        <f t="shared" si="15"/>
        <v>5033</v>
      </c>
      <c r="M68" s="78">
        <f t="shared" si="15"/>
        <v>5033</v>
      </c>
      <c r="N68" s="78">
        <f t="shared" si="15"/>
        <v>5033</v>
      </c>
      <c r="O68" s="78">
        <f t="shared" si="15"/>
        <v>5033</v>
      </c>
      <c r="P68" s="78">
        <f t="shared" si="15"/>
        <v>5033</v>
      </c>
      <c r="Q68" s="78">
        <f t="shared" si="15"/>
        <v>5033</v>
      </c>
      <c r="R68" s="78">
        <f t="shared" si="15"/>
        <v>5033</v>
      </c>
      <c r="S68" s="78">
        <f t="shared" si="15"/>
        <v>5033</v>
      </c>
      <c r="T68" s="78">
        <f t="shared" si="15"/>
        <v>61496</v>
      </c>
    </row>
    <row r="69" spans="1:20">
      <c r="A69" s="126">
        <f>' DATA BASE'!A22</f>
        <v>17</v>
      </c>
      <c r="B69" s="126" t="str">
        <f>' DATA BASE'!B22</f>
        <v>re</v>
      </c>
      <c r="C69" s="126">
        <f>' DATA BASE'!C22</f>
        <v>0</v>
      </c>
      <c r="D69" s="126">
        <f>' DATA BASE'!D22</f>
        <v>0</v>
      </c>
      <c r="E69" s="126">
        <f>' DATA BASE'!E22</f>
        <v>0</v>
      </c>
      <c r="F69" s="126">
        <f>' DATA BASE'!F22</f>
        <v>0</v>
      </c>
      <c r="G69" s="28" t="s">
        <v>58</v>
      </c>
      <c r="H69" s="77">
        <f>' DATA BASE'!G22</f>
        <v>5700</v>
      </c>
      <c r="I69" s="77">
        <f>' DATA BASE'!H22</f>
        <v>5000</v>
      </c>
      <c r="J69" s="77">
        <f>' DATA BASE'!I22</f>
        <v>5000</v>
      </c>
      <c r="K69" s="77">
        <f>' DATA BASE'!J22</f>
        <v>5000</v>
      </c>
      <c r="L69" s="77">
        <f>' DATA BASE'!K22</f>
        <v>5000</v>
      </c>
      <c r="M69" s="77">
        <f>' DATA BASE'!L22</f>
        <v>5000</v>
      </c>
      <c r="N69" s="77">
        <f>' DATA BASE'!M22</f>
        <v>5000</v>
      </c>
      <c r="O69" s="77">
        <f>' DATA BASE'!N22</f>
        <v>5000</v>
      </c>
      <c r="P69" s="77">
        <f>' DATA BASE'!O22</f>
        <v>5000</v>
      </c>
      <c r="Q69" s="77">
        <f>' DATA BASE'!P22</f>
        <v>5000</v>
      </c>
      <c r="R69" s="77">
        <f>' DATA BASE'!Q22</f>
        <v>5000</v>
      </c>
      <c r="S69" s="77">
        <f>' DATA BASE'!R22</f>
        <v>5000</v>
      </c>
      <c r="T69" s="129">
        <f>SUM(H69:S69,H66:S66,H71:S71)</f>
        <v>61596</v>
      </c>
    </row>
    <row r="70" spans="1:20">
      <c r="A70" s="127"/>
      <c r="B70" s="127"/>
      <c r="C70" s="127"/>
      <c r="D70" s="127"/>
      <c r="E70" s="127"/>
      <c r="F70" s="127"/>
      <c r="G70" s="28" t="s">
        <v>5</v>
      </c>
      <c r="H70" s="77">
        <f>' DATA BASE'!S22</f>
        <v>33</v>
      </c>
      <c r="I70" s="77">
        <f>' DATA BASE'!T22</f>
        <v>33</v>
      </c>
      <c r="J70" s="77">
        <f>' DATA BASE'!U22</f>
        <v>33</v>
      </c>
      <c r="K70" s="77">
        <f>' DATA BASE'!V22</f>
        <v>33</v>
      </c>
      <c r="L70" s="77">
        <f>' DATA BASE'!W22</f>
        <v>33</v>
      </c>
      <c r="M70" s="77">
        <f>' DATA BASE'!X22</f>
        <v>33</v>
      </c>
      <c r="N70" s="77">
        <f>' DATA BASE'!Y22</f>
        <v>33</v>
      </c>
      <c r="O70" s="77">
        <f>' DATA BASE'!Z22</f>
        <v>33</v>
      </c>
      <c r="P70" s="77">
        <f>' DATA BASE'!AA22</f>
        <v>33</v>
      </c>
      <c r="Q70" s="77">
        <f>' DATA BASE'!AB22</f>
        <v>33</v>
      </c>
      <c r="R70" s="77">
        <f>' DATA BASE'!AC22</f>
        <v>33</v>
      </c>
      <c r="S70" s="77">
        <f>' DATA BASE'!AD22</f>
        <v>33</v>
      </c>
      <c r="T70" s="130"/>
    </row>
    <row r="71" spans="1:20">
      <c r="A71" s="127"/>
      <c r="B71" s="127"/>
      <c r="C71" s="127"/>
      <c r="D71" s="127"/>
      <c r="E71" s="127"/>
      <c r="F71" s="127"/>
      <c r="G71" s="28" t="s">
        <v>59</v>
      </c>
      <c r="H71" s="77">
        <f>' DATA BASE'!AE22</f>
        <v>0</v>
      </c>
      <c r="I71" s="77">
        <f>' DATA BASE'!AF22</f>
        <v>0</v>
      </c>
      <c r="J71" s="77">
        <f>' DATA BASE'!AG22</f>
        <v>500</v>
      </c>
      <c r="K71" s="77">
        <f>' DATA BASE'!AH22</f>
        <v>0</v>
      </c>
      <c r="L71" s="77">
        <f>' DATA BASE'!AI22</f>
        <v>0</v>
      </c>
      <c r="M71" s="77">
        <f>' DATA BASE'!AJ22</f>
        <v>0</v>
      </c>
      <c r="N71" s="77">
        <f>' DATA BASE'!AK22</f>
        <v>0</v>
      </c>
      <c r="O71" s="77">
        <f>' DATA BASE'!AL22</f>
        <v>0</v>
      </c>
      <c r="P71" s="77">
        <f>' DATA BASE'!AM22</f>
        <v>0</v>
      </c>
      <c r="Q71" s="77">
        <f>' DATA BASE'!AN22</f>
        <v>0</v>
      </c>
      <c r="R71" s="77">
        <f>' DATA BASE'!AO22</f>
        <v>0</v>
      </c>
      <c r="S71" s="77">
        <f>' DATA BASE'!AP22</f>
        <v>0</v>
      </c>
      <c r="T71" s="131"/>
    </row>
    <row r="72" spans="1:20">
      <c r="A72" s="128"/>
      <c r="B72" s="128"/>
      <c r="C72" s="128"/>
      <c r="D72" s="128"/>
      <c r="E72" s="128"/>
      <c r="F72" s="128"/>
      <c r="G72" s="28" t="s">
        <v>12</v>
      </c>
      <c r="H72" s="78">
        <f t="shared" ref="H72:T72" si="16">SUM(H69:H71)</f>
        <v>5733</v>
      </c>
      <c r="I72" s="78">
        <f t="shared" si="16"/>
        <v>5033</v>
      </c>
      <c r="J72" s="78">
        <f t="shared" si="16"/>
        <v>5533</v>
      </c>
      <c r="K72" s="78">
        <f t="shared" si="16"/>
        <v>5033</v>
      </c>
      <c r="L72" s="78">
        <f t="shared" si="16"/>
        <v>5033</v>
      </c>
      <c r="M72" s="78">
        <f t="shared" si="16"/>
        <v>5033</v>
      </c>
      <c r="N72" s="78">
        <f t="shared" si="16"/>
        <v>5033</v>
      </c>
      <c r="O72" s="78">
        <f t="shared" si="16"/>
        <v>5033</v>
      </c>
      <c r="P72" s="78">
        <f t="shared" si="16"/>
        <v>5033</v>
      </c>
      <c r="Q72" s="78">
        <f t="shared" si="16"/>
        <v>5033</v>
      </c>
      <c r="R72" s="78">
        <f t="shared" si="16"/>
        <v>5033</v>
      </c>
      <c r="S72" s="78">
        <f t="shared" si="16"/>
        <v>5033</v>
      </c>
      <c r="T72" s="78">
        <f t="shared" si="16"/>
        <v>61596</v>
      </c>
    </row>
    <row r="73" spans="1:20">
      <c r="A73" s="126">
        <f>' DATA BASE'!A23</f>
        <v>18</v>
      </c>
      <c r="B73" s="126" t="str">
        <f>' DATA BASE'!B23</f>
        <v>re</v>
      </c>
      <c r="C73" s="126">
        <f>' DATA BASE'!C23</f>
        <v>0</v>
      </c>
      <c r="D73" s="126">
        <f>' DATA BASE'!D23</f>
        <v>0</v>
      </c>
      <c r="E73" s="126">
        <f>' DATA BASE'!E23</f>
        <v>0</v>
      </c>
      <c r="F73" s="126">
        <f>' DATA BASE'!F23</f>
        <v>0</v>
      </c>
      <c r="G73" s="28" t="s">
        <v>58</v>
      </c>
      <c r="H73" s="77">
        <f>' DATA BASE'!G23</f>
        <v>5800</v>
      </c>
      <c r="I73" s="77">
        <f>' DATA BASE'!H23</f>
        <v>5000</v>
      </c>
      <c r="J73" s="77">
        <f>' DATA BASE'!I23</f>
        <v>5000</v>
      </c>
      <c r="K73" s="77">
        <f>' DATA BASE'!J23</f>
        <v>5000</v>
      </c>
      <c r="L73" s="77">
        <f>' DATA BASE'!K23</f>
        <v>5000</v>
      </c>
      <c r="M73" s="77">
        <f>' DATA BASE'!L23</f>
        <v>5000</v>
      </c>
      <c r="N73" s="77">
        <f>' DATA BASE'!M23</f>
        <v>5000</v>
      </c>
      <c r="O73" s="77">
        <f>' DATA BASE'!N23</f>
        <v>5000</v>
      </c>
      <c r="P73" s="77">
        <f>' DATA BASE'!O23</f>
        <v>5000</v>
      </c>
      <c r="Q73" s="77">
        <f>' DATA BASE'!P23</f>
        <v>5000</v>
      </c>
      <c r="R73" s="77">
        <f>' DATA BASE'!Q23</f>
        <v>5000</v>
      </c>
      <c r="S73" s="77">
        <f>' DATA BASE'!R23</f>
        <v>5000</v>
      </c>
      <c r="T73" s="129">
        <f>SUM(H73:S73,H70:S70,H75:S75)</f>
        <v>61696</v>
      </c>
    </row>
    <row r="74" spans="1:20">
      <c r="A74" s="127"/>
      <c r="B74" s="127"/>
      <c r="C74" s="127"/>
      <c r="D74" s="127"/>
      <c r="E74" s="127"/>
      <c r="F74" s="127"/>
      <c r="G74" s="28" t="s">
        <v>5</v>
      </c>
      <c r="H74" s="77">
        <f>' DATA BASE'!S23</f>
        <v>33</v>
      </c>
      <c r="I74" s="77">
        <f>' DATA BASE'!T23</f>
        <v>33</v>
      </c>
      <c r="J74" s="77">
        <f>' DATA BASE'!U23</f>
        <v>33</v>
      </c>
      <c r="K74" s="77">
        <f>' DATA BASE'!V23</f>
        <v>33</v>
      </c>
      <c r="L74" s="77">
        <f>' DATA BASE'!W23</f>
        <v>33</v>
      </c>
      <c r="M74" s="77">
        <f>' DATA BASE'!X23</f>
        <v>33</v>
      </c>
      <c r="N74" s="77">
        <f>' DATA BASE'!Y23</f>
        <v>33</v>
      </c>
      <c r="O74" s="77">
        <f>' DATA BASE'!Z23</f>
        <v>33</v>
      </c>
      <c r="P74" s="77">
        <f>' DATA BASE'!AA23</f>
        <v>33</v>
      </c>
      <c r="Q74" s="77">
        <f>' DATA BASE'!AB23</f>
        <v>33</v>
      </c>
      <c r="R74" s="77">
        <f>' DATA BASE'!AC23</f>
        <v>33</v>
      </c>
      <c r="S74" s="77">
        <f>' DATA BASE'!AD23</f>
        <v>33</v>
      </c>
      <c r="T74" s="130"/>
    </row>
    <row r="75" spans="1:20">
      <c r="A75" s="127"/>
      <c r="B75" s="127"/>
      <c r="C75" s="127"/>
      <c r="D75" s="127"/>
      <c r="E75" s="127"/>
      <c r="F75" s="127"/>
      <c r="G75" s="28" t="s">
        <v>59</v>
      </c>
      <c r="H75" s="77">
        <f>' DATA BASE'!AE23</f>
        <v>0</v>
      </c>
      <c r="I75" s="77">
        <f>' DATA BASE'!AF23</f>
        <v>0</v>
      </c>
      <c r="J75" s="77">
        <f>' DATA BASE'!AG23</f>
        <v>500</v>
      </c>
      <c r="K75" s="77">
        <f>' DATA BASE'!AH23</f>
        <v>0</v>
      </c>
      <c r="L75" s="77">
        <f>' DATA BASE'!AI23</f>
        <v>0</v>
      </c>
      <c r="M75" s="77">
        <f>' DATA BASE'!AJ23</f>
        <v>0</v>
      </c>
      <c r="N75" s="77">
        <f>' DATA BASE'!AK23</f>
        <v>0</v>
      </c>
      <c r="O75" s="77">
        <f>' DATA BASE'!AL23</f>
        <v>0</v>
      </c>
      <c r="P75" s="77">
        <f>' DATA BASE'!AM23</f>
        <v>0</v>
      </c>
      <c r="Q75" s="77">
        <f>' DATA BASE'!AN23</f>
        <v>0</v>
      </c>
      <c r="R75" s="77">
        <f>' DATA BASE'!AO23</f>
        <v>0</v>
      </c>
      <c r="S75" s="77">
        <f>' DATA BASE'!AP23</f>
        <v>0</v>
      </c>
      <c r="T75" s="131"/>
    </row>
    <row r="76" spans="1:20">
      <c r="A76" s="128"/>
      <c r="B76" s="128"/>
      <c r="C76" s="128"/>
      <c r="D76" s="128"/>
      <c r="E76" s="128"/>
      <c r="F76" s="128"/>
      <c r="G76" s="28" t="s">
        <v>12</v>
      </c>
      <c r="H76" s="78">
        <f t="shared" ref="H76:T76" si="17">SUM(H73:H75)</f>
        <v>5833</v>
      </c>
      <c r="I76" s="78">
        <f t="shared" si="17"/>
        <v>5033</v>
      </c>
      <c r="J76" s="78">
        <f t="shared" si="17"/>
        <v>5533</v>
      </c>
      <c r="K76" s="78">
        <f t="shared" si="17"/>
        <v>5033</v>
      </c>
      <c r="L76" s="78">
        <f t="shared" si="17"/>
        <v>5033</v>
      </c>
      <c r="M76" s="78">
        <f t="shared" si="17"/>
        <v>5033</v>
      </c>
      <c r="N76" s="78">
        <f t="shared" si="17"/>
        <v>5033</v>
      </c>
      <c r="O76" s="78">
        <f t="shared" si="17"/>
        <v>5033</v>
      </c>
      <c r="P76" s="78">
        <f t="shared" si="17"/>
        <v>5033</v>
      </c>
      <c r="Q76" s="78">
        <f t="shared" si="17"/>
        <v>5033</v>
      </c>
      <c r="R76" s="78">
        <f t="shared" si="17"/>
        <v>5033</v>
      </c>
      <c r="S76" s="78">
        <f t="shared" si="17"/>
        <v>5033</v>
      </c>
      <c r="T76" s="78">
        <f t="shared" si="17"/>
        <v>61696</v>
      </c>
    </row>
    <row r="77" spans="1:20">
      <c r="A77" s="126">
        <f>' DATA BASE'!A24</f>
        <v>19</v>
      </c>
      <c r="B77" s="126" t="str">
        <f>' DATA BASE'!B24</f>
        <v>re</v>
      </c>
      <c r="C77" s="126">
        <f>' DATA BASE'!C24</f>
        <v>0</v>
      </c>
      <c r="D77" s="126">
        <f>' DATA BASE'!D24</f>
        <v>0</v>
      </c>
      <c r="E77" s="126">
        <f>' DATA BASE'!E24</f>
        <v>0</v>
      </c>
      <c r="F77" s="126">
        <f>' DATA BASE'!F24</f>
        <v>0</v>
      </c>
      <c r="G77" s="28" t="s">
        <v>58</v>
      </c>
      <c r="H77" s="77">
        <f>' DATA BASE'!G24</f>
        <v>5900</v>
      </c>
      <c r="I77" s="77">
        <f>' DATA BASE'!H24</f>
        <v>5000</v>
      </c>
      <c r="J77" s="77">
        <f>' DATA BASE'!I24</f>
        <v>5000</v>
      </c>
      <c r="K77" s="77">
        <f>' DATA BASE'!J24</f>
        <v>5000</v>
      </c>
      <c r="L77" s="77">
        <f>' DATA BASE'!K24</f>
        <v>5000</v>
      </c>
      <c r="M77" s="77">
        <f>' DATA BASE'!L24</f>
        <v>5000</v>
      </c>
      <c r="N77" s="77">
        <f>' DATA BASE'!M24</f>
        <v>5000</v>
      </c>
      <c r="O77" s="77">
        <f>' DATA BASE'!N24</f>
        <v>5000</v>
      </c>
      <c r="P77" s="77">
        <f>' DATA BASE'!O24</f>
        <v>5000</v>
      </c>
      <c r="Q77" s="77">
        <f>' DATA BASE'!P24</f>
        <v>5000</v>
      </c>
      <c r="R77" s="77">
        <f>' DATA BASE'!Q24</f>
        <v>5000</v>
      </c>
      <c r="S77" s="77">
        <f>' DATA BASE'!R24</f>
        <v>5000</v>
      </c>
      <c r="T77" s="129">
        <f>SUM(H77:S77,H74:S74,H79:S79)</f>
        <v>61796</v>
      </c>
    </row>
    <row r="78" spans="1:20">
      <c r="A78" s="127"/>
      <c r="B78" s="127"/>
      <c r="C78" s="127"/>
      <c r="D78" s="127"/>
      <c r="E78" s="127"/>
      <c r="F78" s="127"/>
      <c r="G78" s="28" t="s">
        <v>5</v>
      </c>
      <c r="H78" s="77">
        <f>' DATA BASE'!S24</f>
        <v>33</v>
      </c>
      <c r="I78" s="77">
        <f>' DATA BASE'!T24</f>
        <v>33</v>
      </c>
      <c r="J78" s="77">
        <f>' DATA BASE'!U24</f>
        <v>33</v>
      </c>
      <c r="K78" s="77">
        <f>' DATA BASE'!V24</f>
        <v>33</v>
      </c>
      <c r="L78" s="77">
        <f>' DATA BASE'!W24</f>
        <v>33</v>
      </c>
      <c r="M78" s="77">
        <f>' DATA BASE'!X24</f>
        <v>33</v>
      </c>
      <c r="N78" s="77">
        <f>' DATA BASE'!Y24</f>
        <v>33</v>
      </c>
      <c r="O78" s="77">
        <f>' DATA BASE'!Z24</f>
        <v>33</v>
      </c>
      <c r="P78" s="77">
        <f>' DATA BASE'!AA24</f>
        <v>33</v>
      </c>
      <c r="Q78" s="77">
        <f>' DATA BASE'!AB24</f>
        <v>33</v>
      </c>
      <c r="R78" s="77">
        <f>' DATA BASE'!AC24</f>
        <v>33</v>
      </c>
      <c r="S78" s="77">
        <f>' DATA BASE'!AD24</f>
        <v>33</v>
      </c>
      <c r="T78" s="130"/>
    </row>
    <row r="79" spans="1:20">
      <c r="A79" s="127"/>
      <c r="B79" s="127"/>
      <c r="C79" s="127"/>
      <c r="D79" s="127"/>
      <c r="E79" s="127"/>
      <c r="F79" s="127"/>
      <c r="G79" s="28" t="s">
        <v>59</v>
      </c>
      <c r="H79" s="77">
        <f>' DATA BASE'!AE24</f>
        <v>0</v>
      </c>
      <c r="I79" s="77">
        <f>' DATA BASE'!AF24</f>
        <v>0</v>
      </c>
      <c r="J79" s="77">
        <f>' DATA BASE'!AG24</f>
        <v>500</v>
      </c>
      <c r="K79" s="77">
        <f>' DATA BASE'!AH24</f>
        <v>0</v>
      </c>
      <c r="L79" s="77">
        <f>' DATA BASE'!AI24</f>
        <v>0</v>
      </c>
      <c r="M79" s="77">
        <f>' DATA BASE'!AJ24</f>
        <v>0</v>
      </c>
      <c r="N79" s="77">
        <f>' DATA BASE'!AK24</f>
        <v>0</v>
      </c>
      <c r="O79" s="77">
        <f>' DATA BASE'!AL24</f>
        <v>0</v>
      </c>
      <c r="P79" s="77">
        <f>' DATA BASE'!AM24</f>
        <v>0</v>
      </c>
      <c r="Q79" s="77">
        <f>' DATA BASE'!AN24</f>
        <v>0</v>
      </c>
      <c r="R79" s="77">
        <f>' DATA BASE'!AO24</f>
        <v>0</v>
      </c>
      <c r="S79" s="77">
        <f>' DATA BASE'!AP24</f>
        <v>0</v>
      </c>
      <c r="T79" s="131"/>
    </row>
    <row r="80" spans="1:20">
      <c r="A80" s="128"/>
      <c r="B80" s="128"/>
      <c r="C80" s="128"/>
      <c r="D80" s="128"/>
      <c r="E80" s="128"/>
      <c r="F80" s="128"/>
      <c r="G80" s="28" t="s">
        <v>12</v>
      </c>
      <c r="H80" s="78">
        <f t="shared" ref="H80:T80" si="18">SUM(H77:H79)</f>
        <v>5933</v>
      </c>
      <c r="I80" s="78">
        <f t="shared" si="18"/>
        <v>5033</v>
      </c>
      <c r="J80" s="78">
        <f t="shared" si="18"/>
        <v>5533</v>
      </c>
      <c r="K80" s="78">
        <f t="shared" si="18"/>
        <v>5033</v>
      </c>
      <c r="L80" s="78">
        <f t="shared" si="18"/>
        <v>5033</v>
      </c>
      <c r="M80" s="78">
        <f t="shared" si="18"/>
        <v>5033</v>
      </c>
      <c r="N80" s="78">
        <f t="shared" si="18"/>
        <v>5033</v>
      </c>
      <c r="O80" s="78">
        <f t="shared" si="18"/>
        <v>5033</v>
      </c>
      <c r="P80" s="78">
        <f t="shared" si="18"/>
        <v>5033</v>
      </c>
      <c r="Q80" s="78">
        <f t="shared" si="18"/>
        <v>5033</v>
      </c>
      <c r="R80" s="78">
        <f t="shared" si="18"/>
        <v>5033</v>
      </c>
      <c r="S80" s="78">
        <f t="shared" si="18"/>
        <v>5033</v>
      </c>
      <c r="T80" s="78">
        <f t="shared" si="18"/>
        <v>61796</v>
      </c>
    </row>
    <row r="81" spans="1:20">
      <c r="A81" s="126">
        <f>' DATA BASE'!A25</f>
        <v>20</v>
      </c>
      <c r="B81" s="126" t="str">
        <f>' DATA BASE'!B25</f>
        <v>re</v>
      </c>
      <c r="C81" s="126">
        <f>' DATA BASE'!C25</f>
        <v>0</v>
      </c>
      <c r="D81" s="126">
        <f>' DATA BASE'!D25</f>
        <v>0</v>
      </c>
      <c r="E81" s="126">
        <f>' DATA BASE'!E25</f>
        <v>0</v>
      </c>
      <c r="F81" s="126">
        <f>' DATA BASE'!F25</f>
        <v>0</v>
      </c>
      <c r="G81" s="28" t="s">
        <v>58</v>
      </c>
      <c r="H81" s="77">
        <f>' DATA BASE'!G25</f>
        <v>6000</v>
      </c>
      <c r="I81" s="77">
        <f>' DATA BASE'!H25</f>
        <v>5000</v>
      </c>
      <c r="J81" s="77">
        <f>' DATA BASE'!I25</f>
        <v>5000</v>
      </c>
      <c r="K81" s="77">
        <f>' DATA BASE'!J25</f>
        <v>5000</v>
      </c>
      <c r="L81" s="77">
        <f>' DATA BASE'!K25</f>
        <v>5000</v>
      </c>
      <c r="M81" s="77">
        <f>' DATA BASE'!L25</f>
        <v>5000</v>
      </c>
      <c r="N81" s="77">
        <f>' DATA BASE'!M25</f>
        <v>5000</v>
      </c>
      <c r="O81" s="77">
        <f>' DATA BASE'!N25</f>
        <v>5000</v>
      </c>
      <c r="P81" s="77">
        <f>' DATA BASE'!O25</f>
        <v>5000</v>
      </c>
      <c r="Q81" s="77">
        <f>' DATA BASE'!P25</f>
        <v>5000</v>
      </c>
      <c r="R81" s="77">
        <f>' DATA BASE'!Q25</f>
        <v>5000</v>
      </c>
      <c r="S81" s="77">
        <f>' DATA BASE'!R25</f>
        <v>5000</v>
      </c>
      <c r="T81" s="129">
        <f>SUM(H81:S81,H78:S78,H83:S83)</f>
        <v>61896</v>
      </c>
    </row>
    <row r="82" spans="1:20">
      <c r="A82" s="127"/>
      <c r="B82" s="127"/>
      <c r="C82" s="127"/>
      <c r="D82" s="127"/>
      <c r="E82" s="127"/>
      <c r="F82" s="127"/>
      <c r="G82" s="28" t="s">
        <v>5</v>
      </c>
      <c r="H82" s="77">
        <f>' DATA BASE'!S25</f>
        <v>33</v>
      </c>
      <c r="I82" s="77">
        <f>' DATA BASE'!T25</f>
        <v>33</v>
      </c>
      <c r="J82" s="77">
        <f>' DATA BASE'!U25</f>
        <v>33</v>
      </c>
      <c r="K82" s="77">
        <f>' DATA BASE'!V25</f>
        <v>33</v>
      </c>
      <c r="L82" s="77">
        <f>' DATA BASE'!W25</f>
        <v>33</v>
      </c>
      <c r="M82" s="77">
        <f>' DATA BASE'!X25</f>
        <v>33</v>
      </c>
      <c r="N82" s="77">
        <f>' DATA BASE'!Y25</f>
        <v>33</v>
      </c>
      <c r="O82" s="77">
        <f>' DATA BASE'!Z25</f>
        <v>33</v>
      </c>
      <c r="P82" s="77">
        <f>' DATA BASE'!AA25</f>
        <v>33</v>
      </c>
      <c r="Q82" s="77">
        <f>' DATA BASE'!AB25</f>
        <v>33</v>
      </c>
      <c r="R82" s="77">
        <f>' DATA BASE'!AC25</f>
        <v>33</v>
      </c>
      <c r="S82" s="77">
        <f>' DATA BASE'!AD25</f>
        <v>33</v>
      </c>
      <c r="T82" s="130"/>
    </row>
    <row r="83" spans="1:20">
      <c r="A83" s="127"/>
      <c r="B83" s="127"/>
      <c r="C83" s="127"/>
      <c r="D83" s="127"/>
      <c r="E83" s="127"/>
      <c r="F83" s="127"/>
      <c r="G83" s="28" t="s">
        <v>59</v>
      </c>
      <c r="H83" s="77">
        <f>' DATA BASE'!AE25</f>
        <v>0</v>
      </c>
      <c r="I83" s="77">
        <f>' DATA BASE'!AF25</f>
        <v>0</v>
      </c>
      <c r="J83" s="77">
        <f>' DATA BASE'!AG25</f>
        <v>500</v>
      </c>
      <c r="K83" s="77">
        <f>' DATA BASE'!AH25</f>
        <v>0</v>
      </c>
      <c r="L83" s="77">
        <f>' DATA BASE'!AI25</f>
        <v>0</v>
      </c>
      <c r="M83" s="77">
        <f>' DATA BASE'!AJ25</f>
        <v>0</v>
      </c>
      <c r="N83" s="77">
        <f>' DATA BASE'!AK25</f>
        <v>0</v>
      </c>
      <c r="O83" s="77">
        <f>' DATA BASE'!AL25</f>
        <v>0</v>
      </c>
      <c r="P83" s="77">
        <f>' DATA BASE'!AM25</f>
        <v>0</v>
      </c>
      <c r="Q83" s="77">
        <f>' DATA BASE'!AN25</f>
        <v>0</v>
      </c>
      <c r="R83" s="77">
        <f>' DATA BASE'!AO25</f>
        <v>0</v>
      </c>
      <c r="S83" s="77">
        <f>' DATA BASE'!AP25</f>
        <v>0</v>
      </c>
      <c r="T83" s="131"/>
    </row>
    <row r="84" spans="1:20">
      <c r="A84" s="128"/>
      <c r="B84" s="128"/>
      <c r="C84" s="128"/>
      <c r="D84" s="128"/>
      <c r="E84" s="128"/>
      <c r="F84" s="128"/>
      <c r="G84" s="28" t="s">
        <v>12</v>
      </c>
      <c r="H84" s="78">
        <f t="shared" ref="H84:T84" si="19">SUM(H81:H83)</f>
        <v>6033</v>
      </c>
      <c r="I84" s="78">
        <f t="shared" si="19"/>
        <v>5033</v>
      </c>
      <c r="J84" s="78">
        <f t="shared" si="19"/>
        <v>5533</v>
      </c>
      <c r="K84" s="78">
        <f t="shared" si="19"/>
        <v>5033</v>
      </c>
      <c r="L84" s="78">
        <f t="shared" si="19"/>
        <v>5033</v>
      </c>
      <c r="M84" s="78">
        <f t="shared" si="19"/>
        <v>5033</v>
      </c>
      <c r="N84" s="78">
        <f t="shared" si="19"/>
        <v>5033</v>
      </c>
      <c r="O84" s="78">
        <f t="shared" si="19"/>
        <v>5033</v>
      </c>
      <c r="P84" s="78">
        <f t="shared" si="19"/>
        <v>5033</v>
      </c>
      <c r="Q84" s="78">
        <f t="shared" si="19"/>
        <v>5033</v>
      </c>
      <c r="R84" s="78">
        <f t="shared" si="19"/>
        <v>5033</v>
      </c>
      <c r="S84" s="78">
        <f t="shared" si="19"/>
        <v>5033</v>
      </c>
      <c r="T84" s="78">
        <f t="shared" si="19"/>
        <v>61896</v>
      </c>
    </row>
    <row r="85" spans="1:20">
      <c r="A85" s="126">
        <f>' DATA BASE'!A26</f>
        <v>21</v>
      </c>
      <c r="B85" s="126" t="str">
        <f>' DATA BASE'!B26</f>
        <v>re</v>
      </c>
      <c r="C85" s="126">
        <f>' DATA BASE'!C26</f>
        <v>0</v>
      </c>
      <c r="D85" s="126">
        <f>' DATA BASE'!D26</f>
        <v>0</v>
      </c>
      <c r="E85" s="126">
        <f>' DATA BASE'!E26</f>
        <v>0</v>
      </c>
      <c r="F85" s="126">
        <f>' DATA BASE'!F26</f>
        <v>0</v>
      </c>
      <c r="G85" s="28" t="s">
        <v>58</v>
      </c>
      <c r="H85" s="77">
        <f>' DATA BASE'!G26</f>
        <v>5000</v>
      </c>
      <c r="I85" s="77">
        <f>' DATA BASE'!H26</f>
        <v>5000</v>
      </c>
      <c r="J85" s="77">
        <f>' DATA BASE'!I26</f>
        <v>5000</v>
      </c>
      <c r="K85" s="77">
        <f>' DATA BASE'!J26</f>
        <v>5000</v>
      </c>
      <c r="L85" s="77">
        <f>' DATA BASE'!K26</f>
        <v>5000</v>
      </c>
      <c r="M85" s="77">
        <f>' DATA BASE'!L26</f>
        <v>5000</v>
      </c>
      <c r="N85" s="77">
        <f>' DATA BASE'!M26</f>
        <v>5000</v>
      </c>
      <c r="O85" s="77">
        <f>' DATA BASE'!N26</f>
        <v>5000</v>
      </c>
      <c r="P85" s="77">
        <f>' DATA BASE'!O26</f>
        <v>5000</v>
      </c>
      <c r="Q85" s="77">
        <f>' DATA BASE'!P26</f>
        <v>5000</v>
      </c>
      <c r="R85" s="77">
        <f>' DATA BASE'!Q26</f>
        <v>5000</v>
      </c>
      <c r="S85" s="77">
        <f>' DATA BASE'!R26</f>
        <v>5000</v>
      </c>
      <c r="T85" s="129">
        <f>SUM(H85:S85,H82:S82,H87:S87)</f>
        <v>60896</v>
      </c>
    </row>
    <row r="86" spans="1:20">
      <c r="A86" s="127"/>
      <c r="B86" s="127"/>
      <c r="C86" s="127"/>
      <c r="D86" s="127"/>
      <c r="E86" s="127"/>
      <c r="F86" s="127"/>
      <c r="G86" s="28" t="s">
        <v>5</v>
      </c>
      <c r="H86" s="77">
        <f>' DATA BASE'!S26</f>
        <v>33</v>
      </c>
      <c r="I86" s="77">
        <f>' DATA BASE'!T26</f>
        <v>33</v>
      </c>
      <c r="J86" s="77">
        <f>' DATA BASE'!U26</f>
        <v>33</v>
      </c>
      <c r="K86" s="77">
        <f>' DATA BASE'!V26</f>
        <v>33</v>
      </c>
      <c r="L86" s="77">
        <f>' DATA BASE'!W26</f>
        <v>33</v>
      </c>
      <c r="M86" s="77">
        <f>' DATA BASE'!X26</f>
        <v>33</v>
      </c>
      <c r="N86" s="77">
        <f>' DATA BASE'!Y26</f>
        <v>33</v>
      </c>
      <c r="O86" s="77">
        <f>' DATA BASE'!Z26</f>
        <v>33</v>
      </c>
      <c r="P86" s="77">
        <f>' DATA BASE'!AA26</f>
        <v>33</v>
      </c>
      <c r="Q86" s="77">
        <f>' DATA BASE'!AB26</f>
        <v>33</v>
      </c>
      <c r="R86" s="77">
        <f>' DATA BASE'!AC26</f>
        <v>33</v>
      </c>
      <c r="S86" s="77">
        <f>' DATA BASE'!AD26</f>
        <v>33</v>
      </c>
      <c r="T86" s="130"/>
    </row>
    <row r="87" spans="1:20">
      <c r="A87" s="127"/>
      <c r="B87" s="127"/>
      <c r="C87" s="127"/>
      <c r="D87" s="127"/>
      <c r="E87" s="127"/>
      <c r="F87" s="127"/>
      <c r="G87" s="28" t="s">
        <v>59</v>
      </c>
      <c r="H87" s="77">
        <f>' DATA BASE'!AE26</f>
        <v>0</v>
      </c>
      <c r="I87" s="77">
        <f>' DATA BASE'!AF26</f>
        <v>0</v>
      </c>
      <c r="J87" s="77">
        <f>' DATA BASE'!AG26</f>
        <v>500</v>
      </c>
      <c r="K87" s="77">
        <f>' DATA BASE'!AH26</f>
        <v>0</v>
      </c>
      <c r="L87" s="77">
        <f>' DATA BASE'!AI26</f>
        <v>0</v>
      </c>
      <c r="M87" s="77">
        <f>' DATA BASE'!AJ26</f>
        <v>0</v>
      </c>
      <c r="N87" s="77">
        <f>' DATA BASE'!AK26</f>
        <v>0</v>
      </c>
      <c r="O87" s="77">
        <f>' DATA BASE'!AL26</f>
        <v>0</v>
      </c>
      <c r="P87" s="77">
        <f>' DATA BASE'!AM26</f>
        <v>0</v>
      </c>
      <c r="Q87" s="77">
        <f>' DATA BASE'!AN26</f>
        <v>0</v>
      </c>
      <c r="R87" s="77">
        <f>' DATA BASE'!AO26</f>
        <v>0</v>
      </c>
      <c r="S87" s="77">
        <f>' DATA BASE'!AP26</f>
        <v>0</v>
      </c>
      <c r="T87" s="131"/>
    </row>
    <row r="88" spans="1:20">
      <c r="A88" s="128"/>
      <c r="B88" s="128"/>
      <c r="C88" s="128"/>
      <c r="D88" s="128"/>
      <c r="E88" s="128"/>
      <c r="F88" s="128"/>
      <c r="G88" s="28" t="s">
        <v>12</v>
      </c>
      <c r="H88" s="78">
        <f t="shared" ref="H88:T88" si="20">SUM(H85:H87)</f>
        <v>5033</v>
      </c>
      <c r="I88" s="78">
        <f t="shared" si="20"/>
        <v>5033</v>
      </c>
      <c r="J88" s="78">
        <f t="shared" si="20"/>
        <v>5533</v>
      </c>
      <c r="K88" s="78">
        <f t="shared" si="20"/>
        <v>5033</v>
      </c>
      <c r="L88" s="78">
        <f t="shared" si="20"/>
        <v>5033</v>
      </c>
      <c r="M88" s="78">
        <f t="shared" si="20"/>
        <v>5033</v>
      </c>
      <c r="N88" s="78">
        <f t="shared" si="20"/>
        <v>5033</v>
      </c>
      <c r="O88" s="78">
        <f t="shared" si="20"/>
        <v>5033</v>
      </c>
      <c r="P88" s="78">
        <f t="shared" si="20"/>
        <v>5033</v>
      </c>
      <c r="Q88" s="78">
        <f t="shared" si="20"/>
        <v>5033</v>
      </c>
      <c r="R88" s="78">
        <f t="shared" si="20"/>
        <v>5033</v>
      </c>
      <c r="S88" s="78">
        <f t="shared" si="20"/>
        <v>5033</v>
      </c>
      <c r="T88" s="78">
        <f t="shared" si="20"/>
        <v>60896</v>
      </c>
    </row>
    <row r="89" spans="1:20">
      <c r="A89" s="126">
        <f>' DATA BASE'!A27</f>
        <v>22</v>
      </c>
      <c r="B89" s="126" t="str">
        <f>' DATA BASE'!B27</f>
        <v>re</v>
      </c>
      <c r="C89" s="126">
        <f>' DATA BASE'!C27</f>
        <v>0</v>
      </c>
      <c r="D89" s="126">
        <f>' DATA BASE'!D27</f>
        <v>0</v>
      </c>
      <c r="E89" s="126">
        <f>' DATA BASE'!E27</f>
        <v>0</v>
      </c>
      <c r="F89" s="126">
        <f>' DATA BASE'!F27</f>
        <v>0</v>
      </c>
      <c r="G89" s="28" t="s">
        <v>58</v>
      </c>
      <c r="H89" s="77">
        <f>' DATA BASE'!G27</f>
        <v>5000</v>
      </c>
      <c r="I89" s="77">
        <f>' DATA BASE'!H27</f>
        <v>5000</v>
      </c>
      <c r="J89" s="77">
        <f>' DATA BASE'!I27</f>
        <v>5000</v>
      </c>
      <c r="K89" s="77">
        <f>' DATA BASE'!J27</f>
        <v>5000</v>
      </c>
      <c r="L89" s="77">
        <f>' DATA BASE'!K27</f>
        <v>5000</v>
      </c>
      <c r="M89" s="77">
        <f>' DATA BASE'!L27</f>
        <v>5000</v>
      </c>
      <c r="N89" s="77">
        <f>' DATA BASE'!M27</f>
        <v>5000</v>
      </c>
      <c r="O89" s="77">
        <f>' DATA BASE'!N27</f>
        <v>5000</v>
      </c>
      <c r="P89" s="77">
        <f>' DATA BASE'!O27</f>
        <v>5000</v>
      </c>
      <c r="Q89" s="77">
        <f>' DATA BASE'!P27</f>
        <v>5000</v>
      </c>
      <c r="R89" s="77">
        <f>' DATA BASE'!Q27</f>
        <v>5000</v>
      </c>
      <c r="S89" s="77">
        <f>' DATA BASE'!R27</f>
        <v>5000</v>
      </c>
      <c r="T89" s="129">
        <f>SUM(H89:S89,H86:S86,H91:S91)</f>
        <v>60896</v>
      </c>
    </row>
    <row r="90" spans="1:20">
      <c r="A90" s="127"/>
      <c r="B90" s="127"/>
      <c r="C90" s="127"/>
      <c r="D90" s="127"/>
      <c r="E90" s="127"/>
      <c r="F90" s="127"/>
      <c r="G90" s="28" t="s">
        <v>5</v>
      </c>
      <c r="H90" s="77">
        <f>' DATA BASE'!S27</f>
        <v>33</v>
      </c>
      <c r="I90" s="77">
        <f>' DATA BASE'!T27</f>
        <v>33</v>
      </c>
      <c r="J90" s="77">
        <f>' DATA BASE'!U27</f>
        <v>33</v>
      </c>
      <c r="K90" s="77">
        <f>' DATA BASE'!V27</f>
        <v>33</v>
      </c>
      <c r="L90" s="77">
        <f>' DATA BASE'!W27</f>
        <v>33</v>
      </c>
      <c r="M90" s="77">
        <f>' DATA BASE'!X27</f>
        <v>33</v>
      </c>
      <c r="N90" s="77">
        <f>' DATA BASE'!Y27</f>
        <v>33</v>
      </c>
      <c r="O90" s="77">
        <f>' DATA BASE'!Z27</f>
        <v>33</v>
      </c>
      <c r="P90" s="77">
        <f>' DATA BASE'!AA27</f>
        <v>33</v>
      </c>
      <c r="Q90" s="77">
        <f>' DATA BASE'!AB27</f>
        <v>33</v>
      </c>
      <c r="R90" s="77">
        <f>' DATA BASE'!AC27</f>
        <v>33</v>
      </c>
      <c r="S90" s="77">
        <f>' DATA BASE'!AD27</f>
        <v>33</v>
      </c>
      <c r="T90" s="130"/>
    </row>
    <row r="91" spans="1:20">
      <c r="A91" s="127"/>
      <c r="B91" s="127"/>
      <c r="C91" s="127"/>
      <c r="D91" s="127"/>
      <c r="E91" s="127"/>
      <c r="F91" s="127"/>
      <c r="G91" s="28" t="s">
        <v>59</v>
      </c>
      <c r="H91" s="77">
        <f>' DATA BASE'!AE27</f>
        <v>0</v>
      </c>
      <c r="I91" s="77">
        <f>' DATA BASE'!AF27</f>
        <v>0</v>
      </c>
      <c r="J91" s="77">
        <f>' DATA BASE'!AG27</f>
        <v>500</v>
      </c>
      <c r="K91" s="77">
        <f>' DATA BASE'!AH27</f>
        <v>0</v>
      </c>
      <c r="L91" s="77">
        <f>' DATA BASE'!AI27</f>
        <v>0</v>
      </c>
      <c r="M91" s="77">
        <f>' DATA BASE'!AJ27</f>
        <v>0</v>
      </c>
      <c r="N91" s="77">
        <f>' DATA BASE'!AK27</f>
        <v>0</v>
      </c>
      <c r="O91" s="77">
        <f>' DATA BASE'!AL27</f>
        <v>0</v>
      </c>
      <c r="P91" s="77">
        <f>' DATA BASE'!AM27</f>
        <v>0</v>
      </c>
      <c r="Q91" s="77">
        <f>' DATA BASE'!AN27</f>
        <v>0</v>
      </c>
      <c r="R91" s="77">
        <f>' DATA BASE'!AO27</f>
        <v>0</v>
      </c>
      <c r="S91" s="77">
        <f>' DATA BASE'!AP27</f>
        <v>0</v>
      </c>
      <c r="T91" s="131"/>
    </row>
    <row r="92" spans="1:20">
      <c r="A92" s="128"/>
      <c r="B92" s="128"/>
      <c r="C92" s="128"/>
      <c r="D92" s="128"/>
      <c r="E92" s="128"/>
      <c r="F92" s="128"/>
      <c r="G92" s="28" t="s">
        <v>12</v>
      </c>
      <c r="H92" s="78">
        <f t="shared" ref="H92:T92" si="21">SUM(H89:H91)</f>
        <v>5033</v>
      </c>
      <c r="I92" s="78">
        <f t="shared" si="21"/>
        <v>5033</v>
      </c>
      <c r="J92" s="78">
        <f t="shared" si="21"/>
        <v>5533</v>
      </c>
      <c r="K92" s="78">
        <f t="shared" si="21"/>
        <v>5033</v>
      </c>
      <c r="L92" s="78">
        <f t="shared" si="21"/>
        <v>5033</v>
      </c>
      <c r="M92" s="78">
        <f t="shared" si="21"/>
        <v>5033</v>
      </c>
      <c r="N92" s="78">
        <f t="shared" si="21"/>
        <v>5033</v>
      </c>
      <c r="O92" s="78">
        <f t="shared" si="21"/>
        <v>5033</v>
      </c>
      <c r="P92" s="78">
        <f t="shared" si="21"/>
        <v>5033</v>
      </c>
      <c r="Q92" s="78">
        <f t="shared" si="21"/>
        <v>5033</v>
      </c>
      <c r="R92" s="78">
        <f t="shared" si="21"/>
        <v>5033</v>
      </c>
      <c r="S92" s="78">
        <f t="shared" si="21"/>
        <v>5033</v>
      </c>
      <c r="T92" s="78">
        <f t="shared" si="21"/>
        <v>60896</v>
      </c>
    </row>
    <row r="93" spans="1:20">
      <c r="A93" s="126">
        <f>' DATA BASE'!A28</f>
        <v>23</v>
      </c>
      <c r="B93" s="126" t="str">
        <f>' DATA BASE'!B28</f>
        <v>re</v>
      </c>
      <c r="C93" s="126">
        <f>' DATA BASE'!C28</f>
        <v>0</v>
      </c>
      <c r="D93" s="126">
        <f>' DATA BASE'!D28</f>
        <v>0</v>
      </c>
      <c r="E93" s="126">
        <f>' DATA BASE'!E28</f>
        <v>0</v>
      </c>
      <c r="F93" s="126">
        <f>' DATA BASE'!F28</f>
        <v>0</v>
      </c>
      <c r="G93" s="28" t="s">
        <v>58</v>
      </c>
      <c r="H93" s="77">
        <f>' DATA BASE'!G28</f>
        <v>5000</v>
      </c>
      <c r="I93" s="77">
        <f>' DATA BASE'!H28</f>
        <v>5000</v>
      </c>
      <c r="J93" s="77">
        <f>' DATA BASE'!I28</f>
        <v>5000</v>
      </c>
      <c r="K93" s="77">
        <f>' DATA BASE'!J28</f>
        <v>5000</v>
      </c>
      <c r="L93" s="77">
        <f>' DATA BASE'!K28</f>
        <v>5000</v>
      </c>
      <c r="M93" s="77">
        <f>' DATA BASE'!L28</f>
        <v>5000</v>
      </c>
      <c r="N93" s="77">
        <f>' DATA BASE'!M28</f>
        <v>5000</v>
      </c>
      <c r="O93" s="77">
        <f>' DATA BASE'!N28</f>
        <v>5000</v>
      </c>
      <c r="P93" s="77">
        <f>' DATA BASE'!O28</f>
        <v>5000</v>
      </c>
      <c r="Q93" s="77">
        <f>' DATA BASE'!P28</f>
        <v>5000</v>
      </c>
      <c r="R93" s="77">
        <f>' DATA BASE'!Q28</f>
        <v>5000</v>
      </c>
      <c r="S93" s="77">
        <f>' DATA BASE'!R28</f>
        <v>5000</v>
      </c>
      <c r="T93" s="129">
        <f>SUM(H93:S93,H90:S90,H95:S95)</f>
        <v>60896</v>
      </c>
    </row>
    <row r="94" spans="1:20">
      <c r="A94" s="127"/>
      <c r="B94" s="127"/>
      <c r="C94" s="127"/>
      <c r="D94" s="127"/>
      <c r="E94" s="127"/>
      <c r="F94" s="127"/>
      <c r="G94" s="28" t="s">
        <v>5</v>
      </c>
      <c r="H94" s="77">
        <f>' DATA BASE'!S28</f>
        <v>33</v>
      </c>
      <c r="I94" s="77">
        <f>' DATA BASE'!T28</f>
        <v>33</v>
      </c>
      <c r="J94" s="77">
        <f>' DATA BASE'!U28</f>
        <v>33</v>
      </c>
      <c r="K94" s="77">
        <f>' DATA BASE'!V28</f>
        <v>33</v>
      </c>
      <c r="L94" s="77">
        <f>' DATA BASE'!W28</f>
        <v>33</v>
      </c>
      <c r="M94" s="77">
        <f>' DATA BASE'!X28</f>
        <v>33</v>
      </c>
      <c r="N94" s="77">
        <f>' DATA BASE'!Y28</f>
        <v>33</v>
      </c>
      <c r="O94" s="77">
        <f>' DATA BASE'!Z28</f>
        <v>33</v>
      </c>
      <c r="P94" s="77">
        <f>' DATA BASE'!AA28</f>
        <v>33</v>
      </c>
      <c r="Q94" s="77">
        <f>' DATA BASE'!AB28</f>
        <v>33</v>
      </c>
      <c r="R94" s="77">
        <f>' DATA BASE'!AC28</f>
        <v>33</v>
      </c>
      <c r="S94" s="77">
        <f>' DATA BASE'!AD28</f>
        <v>33</v>
      </c>
      <c r="T94" s="130"/>
    </row>
    <row r="95" spans="1:20">
      <c r="A95" s="127"/>
      <c r="B95" s="127"/>
      <c r="C95" s="127"/>
      <c r="D95" s="127"/>
      <c r="E95" s="127"/>
      <c r="F95" s="127"/>
      <c r="G95" s="28" t="s">
        <v>59</v>
      </c>
      <c r="H95" s="77">
        <f>' DATA BASE'!AE28</f>
        <v>0</v>
      </c>
      <c r="I95" s="77">
        <f>' DATA BASE'!AF28</f>
        <v>0</v>
      </c>
      <c r="J95" s="77">
        <f>' DATA BASE'!AG28</f>
        <v>500</v>
      </c>
      <c r="K95" s="77">
        <f>' DATA BASE'!AH28</f>
        <v>0</v>
      </c>
      <c r="L95" s="77">
        <f>' DATA BASE'!AI28</f>
        <v>0</v>
      </c>
      <c r="M95" s="77">
        <f>' DATA BASE'!AJ28</f>
        <v>0</v>
      </c>
      <c r="N95" s="77">
        <f>' DATA BASE'!AK28</f>
        <v>0</v>
      </c>
      <c r="O95" s="77">
        <f>' DATA BASE'!AL28</f>
        <v>0</v>
      </c>
      <c r="P95" s="77">
        <f>' DATA BASE'!AM28</f>
        <v>0</v>
      </c>
      <c r="Q95" s="77">
        <f>' DATA BASE'!AN28</f>
        <v>0</v>
      </c>
      <c r="R95" s="77">
        <f>' DATA BASE'!AO28</f>
        <v>0</v>
      </c>
      <c r="S95" s="77">
        <f>' DATA BASE'!AP28</f>
        <v>0</v>
      </c>
      <c r="T95" s="131"/>
    </row>
    <row r="96" spans="1:20">
      <c r="A96" s="128"/>
      <c r="B96" s="128"/>
      <c r="C96" s="128"/>
      <c r="D96" s="128"/>
      <c r="E96" s="128"/>
      <c r="F96" s="128"/>
      <c r="G96" s="28" t="s">
        <v>12</v>
      </c>
      <c r="H96" s="78">
        <f t="shared" ref="H96:T96" si="22">SUM(H93:H95)</f>
        <v>5033</v>
      </c>
      <c r="I96" s="78">
        <f t="shared" si="22"/>
        <v>5033</v>
      </c>
      <c r="J96" s="78">
        <f t="shared" si="22"/>
        <v>5533</v>
      </c>
      <c r="K96" s="78">
        <f t="shared" si="22"/>
        <v>5033</v>
      </c>
      <c r="L96" s="78">
        <f t="shared" si="22"/>
        <v>5033</v>
      </c>
      <c r="M96" s="78">
        <f t="shared" si="22"/>
        <v>5033</v>
      </c>
      <c r="N96" s="78">
        <f t="shared" si="22"/>
        <v>5033</v>
      </c>
      <c r="O96" s="78">
        <f t="shared" si="22"/>
        <v>5033</v>
      </c>
      <c r="P96" s="78">
        <f t="shared" si="22"/>
        <v>5033</v>
      </c>
      <c r="Q96" s="78">
        <f t="shared" si="22"/>
        <v>5033</v>
      </c>
      <c r="R96" s="78">
        <f t="shared" si="22"/>
        <v>5033</v>
      </c>
      <c r="S96" s="78">
        <f t="shared" si="22"/>
        <v>5033</v>
      </c>
      <c r="T96" s="78">
        <f t="shared" si="22"/>
        <v>60896</v>
      </c>
    </row>
    <row r="97" spans="1:20">
      <c r="A97" s="126">
        <f>' DATA BASE'!A29</f>
        <v>24</v>
      </c>
      <c r="B97" s="126" t="str">
        <f>' DATA BASE'!B29</f>
        <v>re</v>
      </c>
      <c r="C97" s="126">
        <f>' DATA BASE'!C29</f>
        <v>0</v>
      </c>
      <c r="D97" s="126">
        <f>' DATA BASE'!D29</f>
        <v>0</v>
      </c>
      <c r="E97" s="126">
        <f>' DATA BASE'!E29</f>
        <v>0</v>
      </c>
      <c r="F97" s="126">
        <f>' DATA BASE'!F29</f>
        <v>0</v>
      </c>
      <c r="G97" s="28" t="s">
        <v>58</v>
      </c>
      <c r="H97" s="77">
        <f>' DATA BASE'!G29</f>
        <v>5000</v>
      </c>
      <c r="I97" s="77">
        <f>' DATA BASE'!H29</f>
        <v>5000</v>
      </c>
      <c r="J97" s="77">
        <f>' DATA BASE'!I29</f>
        <v>5000</v>
      </c>
      <c r="K97" s="77">
        <f>' DATA BASE'!J29</f>
        <v>5000</v>
      </c>
      <c r="L97" s="77">
        <f>' DATA BASE'!K29</f>
        <v>5000</v>
      </c>
      <c r="M97" s="77">
        <f>' DATA BASE'!L29</f>
        <v>5000</v>
      </c>
      <c r="N97" s="77">
        <f>' DATA BASE'!M29</f>
        <v>5000</v>
      </c>
      <c r="O97" s="77">
        <f>' DATA BASE'!N29</f>
        <v>5000</v>
      </c>
      <c r="P97" s="77">
        <f>' DATA BASE'!O29</f>
        <v>5000</v>
      </c>
      <c r="Q97" s="77">
        <f>' DATA BASE'!P29</f>
        <v>5000</v>
      </c>
      <c r="R97" s="77">
        <f>' DATA BASE'!Q29</f>
        <v>5000</v>
      </c>
      <c r="S97" s="77">
        <f>' DATA BASE'!R29</f>
        <v>5000</v>
      </c>
      <c r="T97" s="129">
        <f>SUM(H97:S97,H94:S94,H99:S99)</f>
        <v>60896</v>
      </c>
    </row>
    <row r="98" spans="1:20">
      <c r="A98" s="127"/>
      <c r="B98" s="127"/>
      <c r="C98" s="127"/>
      <c r="D98" s="127"/>
      <c r="E98" s="127"/>
      <c r="F98" s="127"/>
      <c r="G98" s="28" t="s">
        <v>5</v>
      </c>
      <c r="H98" s="77">
        <f>' DATA BASE'!S29</f>
        <v>33</v>
      </c>
      <c r="I98" s="77">
        <f>' DATA BASE'!T29</f>
        <v>33</v>
      </c>
      <c r="J98" s="77">
        <f>' DATA BASE'!U29</f>
        <v>33</v>
      </c>
      <c r="K98" s="77">
        <f>' DATA BASE'!V29</f>
        <v>33</v>
      </c>
      <c r="L98" s="77">
        <f>' DATA BASE'!W29</f>
        <v>33</v>
      </c>
      <c r="M98" s="77">
        <f>' DATA BASE'!X29</f>
        <v>33</v>
      </c>
      <c r="N98" s="77">
        <f>' DATA BASE'!Y29</f>
        <v>33</v>
      </c>
      <c r="O98" s="77">
        <f>' DATA BASE'!Z29</f>
        <v>33</v>
      </c>
      <c r="P98" s="77">
        <f>' DATA BASE'!AA29</f>
        <v>33</v>
      </c>
      <c r="Q98" s="77">
        <f>' DATA BASE'!AB29</f>
        <v>33</v>
      </c>
      <c r="R98" s="77">
        <f>' DATA BASE'!AC29</f>
        <v>33</v>
      </c>
      <c r="S98" s="77">
        <f>' DATA BASE'!AD29</f>
        <v>33</v>
      </c>
      <c r="T98" s="130"/>
    </row>
    <row r="99" spans="1:20">
      <c r="A99" s="127"/>
      <c r="B99" s="127"/>
      <c r="C99" s="127"/>
      <c r="D99" s="127"/>
      <c r="E99" s="127"/>
      <c r="F99" s="127"/>
      <c r="G99" s="28" t="s">
        <v>59</v>
      </c>
      <c r="H99" s="77">
        <f>' DATA BASE'!AE29</f>
        <v>0</v>
      </c>
      <c r="I99" s="77">
        <f>' DATA BASE'!AF29</f>
        <v>0</v>
      </c>
      <c r="J99" s="77">
        <f>' DATA BASE'!AG29</f>
        <v>500</v>
      </c>
      <c r="K99" s="77">
        <f>' DATA BASE'!AH29</f>
        <v>0</v>
      </c>
      <c r="L99" s="77">
        <f>' DATA BASE'!AI29</f>
        <v>0</v>
      </c>
      <c r="M99" s="77">
        <f>' DATA BASE'!AJ29</f>
        <v>0</v>
      </c>
      <c r="N99" s="77">
        <f>' DATA BASE'!AK29</f>
        <v>0</v>
      </c>
      <c r="O99" s="77">
        <f>' DATA BASE'!AL29</f>
        <v>0</v>
      </c>
      <c r="P99" s="77">
        <f>' DATA BASE'!AM29</f>
        <v>0</v>
      </c>
      <c r="Q99" s="77">
        <f>' DATA BASE'!AN29</f>
        <v>0</v>
      </c>
      <c r="R99" s="77">
        <f>' DATA BASE'!AO29</f>
        <v>0</v>
      </c>
      <c r="S99" s="77">
        <f>' DATA BASE'!AP29</f>
        <v>0</v>
      </c>
      <c r="T99" s="131"/>
    </row>
    <row r="100" spans="1:20">
      <c r="A100" s="128"/>
      <c r="B100" s="128"/>
      <c r="C100" s="128"/>
      <c r="D100" s="128"/>
      <c r="E100" s="128"/>
      <c r="F100" s="128"/>
      <c r="G100" s="28" t="s">
        <v>12</v>
      </c>
      <c r="H100" s="78">
        <f t="shared" ref="H100:T100" si="23">SUM(H97:H99)</f>
        <v>5033</v>
      </c>
      <c r="I100" s="78">
        <f t="shared" si="23"/>
        <v>5033</v>
      </c>
      <c r="J100" s="78">
        <f t="shared" si="23"/>
        <v>5533</v>
      </c>
      <c r="K100" s="78">
        <f t="shared" si="23"/>
        <v>5033</v>
      </c>
      <c r="L100" s="78">
        <f t="shared" si="23"/>
        <v>5033</v>
      </c>
      <c r="M100" s="78">
        <f t="shared" si="23"/>
        <v>5033</v>
      </c>
      <c r="N100" s="78">
        <f t="shared" si="23"/>
        <v>5033</v>
      </c>
      <c r="O100" s="78">
        <f t="shared" si="23"/>
        <v>5033</v>
      </c>
      <c r="P100" s="78">
        <f t="shared" si="23"/>
        <v>5033</v>
      </c>
      <c r="Q100" s="78">
        <f t="shared" si="23"/>
        <v>5033</v>
      </c>
      <c r="R100" s="78">
        <f t="shared" si="23"/>
        <v>5033</v>
      </c>
      <c r="S100" s="78">
        <f t="shared" si="23"/>
        <v>5033</v>
      </c>
      <c r="T100" s="78">
        <f t="shared" si="23"/>
        <v>60896</v>
      </c>
    </row>
    <row r="101" spans="1:20">
      <c r="A101" s="126">
        <f>' DATA BASE'!A30</f>
        <v>25</v>
      </c>
      <c r="B101" s="126" t="str">
        <f>' DATA BASE'!B30</f>
        <v>re</v>
      </c>
      <c r="C101" s="126">
        <f>' DATA BASE'!C30</f>
        <v>0</v>
      </c>
      <c r="D101" s="126">
        <f>' DATA BASE'!D30</f>
        <v>0</v>
      </c>
      <c r="E101" s="126">
        <f>' DATA BASE'!E30</f>
        <v>0</v>
      </c>
      <c r="F101" s="126">
        <f>' DATA BASE'!F30</f>
        <v>0</v>
      </c>
      <c r="G101" s="28" t="s">
        <v>58</v>
      </c>
      <c r="H101" s="77">
        <f>' DATA BASE'!G30</f>
        <v>5000</v>
      </c>
      <c r="I101" s="77">
        <f>' DATA BASE'!H30</f>
        <v>5000</v>
      </c>
      <c r="J101" s="77">
        <f>' DATA BASE'!I30</f>
        <v>5000</v>
      </c>
      <c r="K101" s="77">
        <f>' DATA BASE'!J30</f>
        <v>5000</v>
      </c>
      <c r="L101" s="77">
        <f>' DATA BASE'!K30</f>
        <v>5000</v>
      </c>
      <c r="M101" s="77">
        <f>' DATA BASE'!L30</f>
        <v>5000</v>
      </c>
      <c r="N101" s="77">
        <f>' DATA BASE'!M30</f>
        <v>5000</v>
      </c>
      <c r="O101" s="77">
        <f>' DATA BASE'!N30</f>
        <v>5000</v>
      </c>
      <c r="P101" s="77">
        <f>' DATA BASE'!O30</f>
        <v>5000</v>
      </c>
      <c r="Q101" s="77">
        <f>' DATA BASE'!P30</f>
        <v>5000</v>
      </c>
      <c r="R101" s="77">
        <f>' DATA BASE'!Q30</f>
        <v>5000</v>
      </c>
      <c r="S101" s="77">
        <f>' DATA BASE'!R30</f>
        <v>5000</v>
      </c>
      <c r="T101" s="79">
        <f>SUM(H101:S101,H98:S98,H103:S103)</f>
        <v>60896</v>
      </c>
    </row>
    <row r="102" spans="1:20">
      <c r="A102" s="127"/>
      <c r="B102" s="127"/>
      <c r="C102" s="127"/>
      <c r="D102" s="127"/>
      <c r="E102" s="127"/>
      <c r="F102" s="127"/>
      <c r="G102" s="28" t="s">
        <v>5</v>
      </c>
      <c r="H102" s="77">
        <f>' DATA BASE'!S30</f>
        <v>33</v>
      </c>
      <c r="I102" s="77">
        <f>' DATA BASE'!T30</f>
        <v>33</v>
      </c>
      <c r="J102" s="77">
        <f>' DATA BASE'!U30</f>
        <v>33</v>
      </c>
      <c r="K102" s="77">
        <f>' DATA BASE'!V30</f>
        <v>33</v>
      </c>
      <c r="L102" s="77">
        <f>' DATA BASE'!W30</f>
        <v>33</v>
      </c>
      <c r="M102" s="77">
        <f>' DATA BASE'!X30</f>
        <v>33</v>
      </c>
      <c r="N102" s="77">
        <f>' DATA BASE'!Y30</f>
        <v>33</v>
      </c>
      <c r="O102" s="77">
        <f>' DATA BASE'!Z30</f>
        <v>33</v>
      </c>
      <c r="P102" s="77">
        <f>' DATA BASE'!AA30</f>
        <v>33</v>
      </c>
      <c r="Q102" s="77">
        <f>' DATA BASE'!AB30</f>
        <v>33</v>
      </c>
      <c r="R102" s="77">
        <f>' DATA BASE'!AC30</f>
        <v>33</v>
      </c>
      <c r="S102" s="77">
        <f>' DATA BASE'!AD30</f>
        <v>33</v>
      </c>
      <c r="T102" s="80"/>
    </row>
    <row r="103" spans="1:20">
      <c r="A103" s="127"/>
      <c r="B103" s="127"/>
      <c r="C103" s="127"/>
      <c r="D103" s="127"/>
      <c r="E103" s="127"/>
      <c r="F103" s="127"/>
      <c r="G103" s="28" t="s">
        <v>59</v>
      </c>
      <c r="H103" s="77">
        <f>' DATA BASE'!AE30</f>
        <v>0</v>
      </c>
      <c r="I103" s="77">
        <f>' DATA BASE'!AF30</f>
        <v>0</v>
      </c>
      <c r="J103" s="77">
        <f>' DATA BASE'!AG30</f>
        <v>500</v>
      </c>
      <c r="K103" s="77">
        <f>' DATA BASE'!AH30</f>
        <v>0</v>
      </c>
      <c r="L103" s="77">
        <f>' DATA BASE'!AI30</f>
        <v>0</v>
      </c>
      <c r="M103" s="77">
        <f>' DATA BASE'!AJ30</f>
        <v>0</v>
      </c>
      <c r="N103" s="77">
        <f>' DATA BASE'!AK30</f>
        <v>0</v>
      </c>
      <c r="O103" s="77">
        <f>' DATA BASE'!AL30</f>
        <v>0</v>
      </c>
      <c r="P103" s="77">
        <f>' DATA BASE'!AM30</f>
        <v>0</v>
      </c>
      <c r="Q103" s="77">
        <f>' DATA BASE'!AN30</f>
        <v>0</v>
      </c>
      <c r="R103" s="77">
        <f>' DATA BASE'!AO30</f>
        <v>0</v>
      </c>
      <c r="S103" s="77">
        <f>' DATA BASE'!AP30</f>
        <v>0</v>
      </c>
      <c r="T103" s="81"/>
    </row>
    <row r="104" spans="1:20">
      <c r="A104" s="128"/>
      <c r="B104" s="128"/>
      <c r="C104" s="128"/>
      <c r="D104" s="128"/>
      <c r="E104" s="128"/>
      <c r="F104" s="128"/>
      <c r="G104" s="28" t="s">
        <v>12</v>
      </c>
      <c r="H104" s="78">
        <f t="shared" ref="H104:T104" si="24">SUM(H101:H103)</f>
        <v>5033</v>
      </c>
      <c r="I104" s="78">
        <f t="shared" si="24"/>
        <v>5033</v>
      </c>
      <c r="J104" s="78">
        <f t="shared" si="24"/>
        <v>5533</v>
      </c>
      <c r="K104" s="78">
        <f t="shared" si="24"/>
        <v>5033</v>
      </c>
      <c r="L104" s="78">
        <f t="shared" si="24"/>
        <v>5033</v>
      </c>
      <c r="M104" s="78">
        <f t="shared" si="24"/>
        <v>5033</v>
      </c>
      <c r="N104" s="78">
        <f t="shared" si="24"/>
        <v>5033</v>
      </c>
      <c r="O104" s="78">
        <f t="shared" si="24"/>
        <v>5033</v>
      </c>
      <c r="P104" s="78">
        <f t="shared" si="24"/>
        <v>5033</v>
      </c>
      <c r="Q104" s="78">
        <f t="shared" si="24"/>
        <v>5033</v>
      </c>
      <c r="R104" s="78">
        <f t="shared" si="24"/>
        <v>5033</v>
      </c>
      <c r="S104" s="78">
        <f t="shared" si="24"/>
        <v>5033</v>
      </c>
      <c r="T104" s="78">
        <f t="shared" si="24"/>
        <v>60896</v>
      </c>
    </row>
    <row r="105" spans="1:20">
      <c r="A105" s="126">
        <f>' DATA BASE'!A31</f>
        <v>26</v>
      </c>
      <c r="B105" s="126" t="str">
        <f>' DATA BASE'!B31</f>
        <v>re</v>
      </c>
      <c r="C105" s="126">
        <f>' DATA BASE'!C31</f>
        <v>0</v>
      </c>
      <c r="D105" s="126">
        <f>' DATA BASE'!D31</f>
        <v>0</v>
      </c>
      <c r="E105" s="126">
        <f>' DATA BASE'!E31</f>
        <v>0</v>
      </c>
      <c r="F105" s="126">
        <f>' DATA BASE'!F31</f>
        <v>1000000</v>
      </c>
      <c r="G105" s="28" t="s">
        <v>58</v>
      </c>
      <c r="H105" s="77">
        <f>' DATA BASE'!G31</f>
        <v>5000</v>
      </c>
      <c r="I105" s="77">
        <f>' DATA BASE'!H31</f>
        <v>5000</v>
      </c>
      <c r="J105" s="77">
        <f>' DATA BASE'!I31</f>
        <v>5000</v>
      </c>
      <c r="K105" s="77">
        <f>' DATA BASE'!J31</f>
        <v>5000</v>
      </c>
      <c r="L105" s="77">
        <f>' DATA BASE'!K31</f>
        <v>5000</v>
      </c>
      <c r="M105" s="77">
        <f>' DATA BASE'!L31</f>
        <v>5000</v>
      </c>
      <c r="N105" s="77">
        <f>' DATA BASE'!M31</f>
        <v>5000</v>
      </c>
      <c r="O105" s="77">
        <f>' DATA BASE'!N31</f>
        <v>5000</v>
      </c>
      <c r="P105" s="77">
        <f>' DATA BASE'!O31</f>
        <v>5000</v>
      </c>
      <c r="Q105" s="77">
        <f>' DATA BASE'!P31</f>
        <v>5000</v>
      </c>
      <c r="R105" s="77">
        <f>' DATA BASE'!Q31</f>
        <v>5000</v>
      </c>
      <c r="S105" s="77">
        <f>' DATA BASE'!R31</f>
        <v>5000</v>
      </c>
      <c r="T105" s="79">
        <f>SUM(H105:S105,H102:S102,H107:S107)</f>
        <v>60896</v>
      </c>
    </row>
    <row r="106" spans="1:20">
      <c r="A106" s="127"/>
      <c r="B106" s="127"/>
      <c r="C106" s="127"/>
      <c r="D106" s="127"/>
      <c r="E106" s="127"/>
      <c r="F106" s="127"/>
      <c r="G106" s="28" t="s">
        <v>5</v>
      </c>
      <c r="H106" s="77">
        <f>' DATA BASE'!S31</f>
        <v>33</v>
      </c>
      <c r="I106" s="77">
        <f>' DATA BASE'!T31</f>
        <v>33</v>
      </c>
      <c r="J106" s="77">
        <f>' DATA BASE'!U31</f>
        <v>33</v>
      </c>
      <c r="K106" s="77">
        <f>' DATA BASE'!V31</f>
        <v>33</v>
      </c>
      <c r="L106" s="77">
        <f>' DATA BASE'!W31</f>
        <v>33</v>
      </c>
      <c r="M106" s="77">
        <f>' DATA BASE'!X31</f>
        <v>33</v>
      </c>
      <c r="N106" s="77">
        <f>' DATA BASE'!Y31</f>
        <v>33</v>
      </c>
      <c r="O106" s="77">
        <f>' DATA BASE'!Z31</f>
        <v>33</v>
      </c>
      <c r="P106" s="77">
        <f>' DATA BASE'!AA31</f>
        <v>33</v>
      </c>
      <c r="Q106" s="77">
        <f>' DATA BASE'!AB31</f>
        <v>33</v>
      </c>
      <c r="R106" s="77">
        <f>' DATA BASE'!AC31</f>
        <v>33</v>
      </c>
      <c r="S106" s="77">
        <f>' DATA BASE'!AD31</f>
        <v>33</v>
      </c>
      <c r="T106" s="80"/>
    </row>
    <row r="107" spans="1:20">
      <c r="A107" s="127"/>
      <c r="B107" s="127"/>
      <c r="C107" s="127"/>
      <c r="D107" s="127"/>
      <c r="E107" s="127"/>
      <c r="F107" s="127"/>
      <c r="G107" s="28" t="s">
        <v>59</v>
      </c>
      <c r="H107" s="77">
        <f>' DATA BASE'!AE31</f>
        <v>0</v>
      </c>
      <c r="I107" s="77">
        <f>' DATA BASE'!AF31</f>
        <v>0</v>
      </c>
      <c r="J107" s="77">
        <f>' DATA BASE'!AG31</f>
        <v>500</v>
      </c>
      <c r="K107" s="77">
        <f>' DATA BASE'!AH31</f>
        <v>0</v>
      </c>
      <c r="L107" s="77">
        <f>' DATA BASE'!AI31</f>
        <v>0</v>
      </c>
      <c r="M107" s="77">
        <f>' DATA BASE'!AJ31</f>
        <v>0</v>
      </c>
      <c r="N107" s="77">
        <f>' DATA BASE'!AK31</f>
        <v>0</v>
      </c>
      <c r="O107" s="77">
        <f>' DATA BASE'!AL31</f>
        <v>0</v>
      </c>
      <c r="P107" s="77">
        <f>' DATA BASE'!AM31</f>
        <v>0</v>
      </c>
      <c r="Q107" s="77">
        <f>' DATA BASE'!AN31</f>
        <v>0</v>
      </c>
      <c r="R107" s="77">
        <f>' DATA BASE'!AO31</f>
        <v>0</v>
      </c>
      <c r="S107" s="77">
        <f>' DATA BASE'!AP31</f>
        <v>0</v>
      </c>
      <c r="T107" s="81"/>
    </row>
    <row r="108" spans="1:20">
      <c r="A108" s="128"/>
      <c r="B108" s="128"/>
      <c r="C108" s="128"/>
      <c r="D108" s="128"/>
      <c r="E108" s="128"/>
      <c r="F108" s="128"/>
      <c r="G108" s="28" t="s">
        <v>12</v>
      </c>
      <c r="H108" s="78">
        <f t="shared" ref="H108:T108" si="25">SUM(H105:H107)</f>
        <v>5033</v>
      </c>
      <c r="I108" s="78">
        <f t="shared" si="25"/>
        <v>5033</v>
      </c>
      <c r="J108" s="78">
        <f t="shared" si="25"/>
        <v>5533</v>
      </c>
      <c r="K108" s="78">
        <f t="shared" si="25"/>
        <v>5033</v>
      </c>
      <c r="L108" s="78">
        <f t="shared" si="25"/>
        <v>5033</v>
      </c>
      <c r="M108" s="78">
        <f t="shared" si="25"/>
        <v>5033</v>
      </c>
      <c r="N108" s="78">
        <f t="shared" si="25"/>
        <v>5033</v>
      </c>
      <c r="O108" s="78">
        <f t="shared" si="25"/>
        <v>5033</v>
      </c>
      <c r="P108" s="78">
        <f t="shared" si="25"/>
        <v>5033</v>
      </c>
      <c r="Q108" s="78">
        <f t="shared" si="25"/>
        <v>5033</v>
      </c>
      <c r="R108" s="78">
        <f t="shared" si="25"/>
        <v>5033</v>
      </c>
      <c r="S108" s="78">
        <f t="shared" si="25"/>
        <v>5033</v>
      </c>
      <c r="T108" s="78">
        <f t="shared" si="25"/>
        <v>60896</v>
      </c>
    </row>
    <row r="109" spans="1:20">
      <c r="A109" s="126">
        <f>' DATA BASE'!A32</f>
        <v>27</v>
      </c>
      <c r="B109" s="126" t="str">
        <f>' DATA BASE'!B32</f>
        <v>re</v>
      </c>
      <c r="C109" s="126">
        <f>' DATA BASE'!C32</f>
        <v>0</v>
      </c>
      <c r="D109" s="126">
        <f>' DATA BASE'!D32</f>
        <v>0</v>
      </c>
      <c r="E109" s="126">
        <f>' DATA BASE'!E32</f>
        <v>0</v>
      </c>
      <c r="F109" s="126">
        <f>' DATA BASE'!F32</f>
        <v>0</v>
      </c>
      <c r="G109" s="28" t="s">
        <v>58</v>
      </c>
      <c r="H109" s="77">
        <f>' DATA BASE'!G32</f>
        <v>5000</v>
      </c>
      <c r="I109" s="77">
        <f>' DATA BASE'!H32</f>
        <v>5000</v>
      </c>
      <c r="J109" s="77">
        <f>' DATA BASE'!I32</f>
        <v>5000</v>
      </c>
      <c r="K109" s="77">
        <f>' DATA BASE'!J32</f>
        <v>5000</v>
      </c>
      <c r="L109" s="77">
        <f>' DATA BASE'!K32</f>
        <v>5000</v>
      </c>
      <c r="M109" s="77">
        <f>' DATA BASE'!L32</f>
        <v>5000</v>
      </c>
      <c r="N109" s="77">
        <f>' DATA BASE'!M32</f>
        <v>5000</v>
      </c>
      <c r="O109" s="77">
        <f>' DATA BASE'!N32</f>
        <v>5000</v>
      </c>
      <c r="P109" s="77">
        <f>' DATA BASE'!O32</f>
        <v>5000</v>
      </c>
      <c r="Q109" s="77">
        <f>' DATA BASE'!P32</f>
        <v>5000</v>
      </c>
      <c r="R109" s="77">
        <f>' DATA BASE'!Q32</f>
        <v>5000</v>
      </c>
      <c r="S109" s="77">
        <f>' DATA BASE'!R32</f>
        <v>5000</v>
      </c>
      <c r="T109" s="79">
        <f>SUM(H109:S109,H106:S106,H111:S111)</f>
        <v>60896</v>
      </c>
    </row>
    <row r="110" spans="1:20">
      <c r="A110" s="127"/>
      <c r="B110" s="127"/>
      <c r="C110" s="127"/>
      <c r="D110" s="127"/>
      <c r="E110" s="127"/>
      <c r="F110" s="127"/>
      <c r="G110" s="28" t="s">
        <v>5</v>
      </c>
      <c r="H110" s="77">
        <f>' DATA BASE'!S32</f>
        <v>33</v>
      </c>
      <c r="I110" s="77">
        <f>' DATA BASE'!T32</f>
        <v>33</v>
      </c>
      <c r="J110" s="77">
        <f>' DATA BASE'!U32</f>
        <v>33</v>
      </c>
      <c r="K110" s="77">
        <f>' DATA BASE'!V32</f>
        <v>33</v>
      </c>
      <c r="L110" s="77">
        <f>' DATA BASE'!W32</f>
        <v>33</v>
      </c>
      <c r="M110" s="77">
        <f>' DATA BASE'!X32</f>
        <v>33</v>
      </c>
      <c r="N110" s="77">
        <f>' DATA BASE'!Y32</f>
        <v>33</v>
      </c>
      <c r="O110" s="77">
        <f>' DATA BASE'!Z32</f>
        <v>33</v>
      </c>
      <c r="P110" s="77">
        <f>' DATA BASE'!AA32</f>
        <v>33</v>
      </c>
      <c r="Q110" s="77">
        <f>' DATA BASE'!AB32</f>
        <v>33</v>
      </c>
      <c r="R110" s="77">
        <f>' DATA BASE'!AC32</f>
        <v>33</v>
      </c>
      <c r="S110" s="77">
        <f>' DATA BASE'!AD32</f>
        <v>33</v>
      </c>
      <c r="T110" s="80"/>
    </row>
    <row r="111" spans="1:20">
      <c r="A111" s="127"/>
      <c r="B111" s="127"/>
      <c r="C111" s="127"/>
      <c r="D111" s="127"/>
      <c r="E111" s="127"/>
      <c r="F111" s="127"/>
      <c r="G111" s="28" t="s">
        <v>59</v>
      </c>
      <c r="H111" s="77">
        <f>' DATA BASE'!AE32</f>
        <v>0</v>
      </c>
      <c r="I111" s="77">
        <f>' DATA BASE'!AF32</f>
        <v>0</v>
      </c>
      <c r="J111" s="77">
        <f>' DATA BASE'!AG32</f>
        <v>500</v>
      </c>
      <c r="K111" s="77">
        <f>' DATA BASE'!AH32</f>
        <v>0</v>
      </c>
      <c r="L111" s="77">
        <f>' DATA BASE'!AI32</f>
        <v>0</v>
      </c>
      <c r="M111" s="77">
        <f>' DATA BASE'!AJ32</f>
        <v>0</v>
      </c>
      <c r="N111" s="77">
        <f>' DATA BASE'!AK32</f>
        <v>0</v>
      </c>
      <c r="O111" s="77">
        <f>' DATA BASE'!AL32</f>
        <v>0</v>
      </c>
      <c r="P111" s="77">
        <f>' DATA BASE'!AM32</f>
        <v>0</v>
      </c>
      <c r="Q111" s="77">
        <f>' DATA BASE'!AN32</f>
        <v>0</v>
      </c>
      <c r="R111" s="77">
        <f>' DATA BASE'!AO32</f>
        <v>0</v>
      </c>
      <c r="S111" s="77">
        <f>' DATA BASE'!AP32</f>
        <v>0</v>
      </c>
      <c r="T111" s="81"/>
    </row>
    <row r="112" spans="1:20">
      <c r="A112" s="128"/>
      <c r="B112" s="128"/>
      <c r="C112" s="128"/>
      <c r="D112" s="128"/>
      <c r="E112" s="128"/>
      <c r="F112" s="128"/>
      <c r="G112" s="28" t="s">
        <v>12</v>
      </c>
      <c r="H112" s="78">
        <f t="shared" ref="H112:T112" si="26">SUM(H109:H111)</f>
        <v>5033</v>
      </c>
      <c r="I112" s="78">
        <f t="shared" si="26"/>
        <v>5033</v>
      </c>
      <c r="J112" s="78">
        <f t="shared" si="26"/>
        <v>5533</v>
      </c>
      <c r="K112" s="78">
        <f t="shared" si="26"/>
        <v>5033</v>
      </c>
      <c r="L112" s="78">
        <f t="shared" si="26"/>
        <v>5033</v>
      </c>
      <c r="M112" s="78">
        <f t="shared" si="26"/>
        <v>5033</v>
      </c>
      <c r="N112" s="78">
        <f t="shared" si="26"/>
        <v>5033</v>
      </c>
      <c r="O112" s="78">
        <f t="shared" si="26"/>
        <v>5033</v>
      </c>
      <c r="P112" s="78">
        <f t="shared" si="26"/>
        <v>5033</v>
      </c>
      <c r="Q112" s="78">
        <f t="shared" si="26"/>
        <v>5033</v>
      </c>
      <c r="R112" s="78">
        <f t="shared" si="26"/>
        <v>5033</v>
      </c>
      <c r="S112" s="78">
        <f t="shared" si="26"/>
        <v>5033</v>
      </c>
      <c r="T112" s="78">
        <f t="shared" si="26"/>
        <v>60896</v>
      </c>
    </row>
    <row r="113" spans="1:20">
      <c r="A113" s="126">
        <f>' DATA BASE'!A33</f>
        <v>28</v>
      </c>
      <c r="B113" s="126" t="str">
        <f>' DATA BASE'!B33</f>
        <v>re</v>
      </c>
      <c r="C113" s="126">
        <f>' DATA BASE'!C33</f>
        <v>0</v>
      </c>
      <c r="D113" s="126">
        <f>' DATA BASE'!D33</f>
        <v>0</v>
      </c>
      <c r="E113" s="126">
        <f>' DATA BASE'!E33</f>
        <v>0</v>
      </c>
      <c r="F113" s="126">
        <f>' DATA BASE'!F33</f>
        <v>0</v>
      </c>
      <c r="G113" s="28" t="s">
        <v>58</v>
      </c>
      <c r="H113" s="77">
        <f>' DATA BASE'!G33</f>
        <v>5000</v>
      </c>
      <c r="I113" s="77">
        <f>' DATA BASE'!H33</f>
        <v>5000</v>
      </c>
      <c r="J113" s="77">
        <f>' DATA BASE'!I33</f>
        <v>5000</v>
      </c>
      <c r="K113" s="77">
        <f>' DATA BASE'!J33</f>
        <v>5000</v>
      </c>
      <c r="L113" s="77">
        <f>' DATA BASE'!K33</f>
        <v>5000</v>
      </c>
      <c r="M113" s="77">
        <f>' DATA BASE'!L33</f>
        <v>5000</v>
      </c>
      <c r="N113" s="77">
        <f>' DATA BASE'!M33</f>
        <v>5000</v>
      </c>
      <c r="O113" s="77">
        <f>' DATA BASE'!N33</f>
        <v>5000</v>
      </c>
      <c r="P113" s="77">
        <f>' DATA BASE'!O33</f>
        <v>5000</v>
      </c>
      <c r="Q113" s="77">
        <f>' DATA BASE'!P33</f>
        <v>5000</v>
      </c>
      <c r="R113" s="77">
        <f>' DATA BASE'!Q33</f>
        <v>5000</v>
      </c>
      <c r="S113" s="77">
        <f>' DATA BASE'!R33</f>
        <v>5000</v>
      </c>
      <c r="T113" s="79">
        <f>SUM(H113:S113,H110:S110,H115:S115)</f>
        <v>60896</v>
      </c>
    </row>
    <row r="114" spans="1:20">
      <c r="A114" s="127"/>
      <c r="B114" s="127"/>
      <c r="C114" s="127"/>
      <c r="D114" s="127"/>
      <c r="E114" s="127"/>
      <c r="F114" s="127"/>
      <c r="G114" s="28" t="s">
        <v>5</v>
      </c>
      <c r="H114" s="77">
        <f>' DATA BASE'!S33</f>
        <v>33</v>
      </c>
      <c r="I114" s="77">
        <f>' DATA BASE'!T33</f>
        <v>33</v>
      </c>
      <c r="J114" s="77">
        <f>' DATA BASE'!U33</f>
        <v>33</v>
      </c>
      <c r="K114" s="77">
        <f>' DATA BASE'!V33</f>
        <v>33</v>
      </c>
      <c r="L114" s="77">
        <f>' DATA BASE'!W33</f>
        <v>33</v>
      </c>
      <c r="M114" s="77">
        <f>' DATA BASE'!X33</f>
        <v>33</v>
      </c>
      <c r="N114" s="77">
        <f>' DATA BASE'!Y33</f>
        <v>33</v>
      </c>
      <c r="O114" s="77">
        <f>' DATA BASE'!Z33</f>
        <v>33</v>
      </c>
      <c r="P114" s="77">
        <f>' DATA BASE'!AA33</f>
        <v>33</v>
      </c>
      <c r="Q114" s="77">
        <f>' DATA BASE'!AB33</f>
        <v>33</v>
      </c>
      <c r="R114" s="77">
        <f>' DATA BASE'!AC33</f>
        <v>33</v>
      </c>
      <c r="S114" s="77">
        <f>' DATA BASE'!AD33</f>
        <v>33</v>
      </c>
      <c r="T114" s="80"/>
    </row>
    <row r="115" spans="1:20">
      <c r="A115" s="127"/>
      <c r="B115" s="127"/>
      <c r="C115" s="127"/>
      <c r="D115" s="127"/>
      <c r="E115" s="127"/>
      <c r="F115" s="127"/>
      <c r="G115" s="28" t="s">
        <v>59</v>
      </c>
      <c r="H115" s="77">
        <f>' DATA BASE'!AE33</f>
        <v>0</v>
      </c>
      <c r="I115" s="77">
        <f>' DATA BASE'!AF33</f>
        <v>0</v>
      </c>
      <c r="J115" s="77">
        <f>' DATA BASE'!AG33</f>
        <v>500</v>
      </c>
      <c r="K115" s="77">
        <f>' DATA BASE'!AH33</f>
        <v>0</v>
      </c>
      <c r="L115" s="77">
        <f>' DATA BASE'!AI33</f>
        <v>0</v>
      </c>
      <c r="M115" s="77">
        <f>' DATA BASE'!AJ33</f>
        <v>0</v>
      </c>
      <c r="N115" s="77">
        <f>' DATA BASE'!AK33</f>
        <v>0</v>
      </c>
      <c r="O115" s="77">
        <f>' DATA BASE'!AL33</f>
        <v>0</v>
      </c>
      <c r="P115" s="77">
        <f>' DATA BASE'!AM33</f>
        <v>0</v>
      </c>
      <c r="Q115" s="77">
        <f>' DATA BASE'!AN33</f>
        <v>0</v>
      </c>
      <c r="R115" s="77">
        <f>' DATA BASE'!AO33</f>
        <v>0</v>
      </c>
      <c r="S115" s="77">
        <f>' DATA BASE'!AP33</f>
        <v>0</v>
      </c>
      <c r="T115" s="81"/>
    </row>
    <row r="116" spans="1:20">
      <c r="A116" s="128"/>
      <c r="B116" s="128"/>
      <c r="C116" s="128"/>
      <c r="D116" s="128"/>
      <c r="E116" s="128"/>
      <c r="F116" s="128"/>
      <c r="G116" s="28" t="s">
        <v>12</v>
      </c>
      <c r="H116" s="78">
        <f t="shared" ref="H116:T116" si="27">SUM(H113:H115)</f>
        <v>5033</v>
      </c>
      <c r="I116" s="78">
        <f t="shared" si="27"/>
        <v>5033</v>
      </c>
      <c r="J116" s="78">
        <f t="shared" si="27"/>
        <v>5533</v>
      </c>
      <c r="K116" s="78">
        <f t="shared" si="27"/>
        <v>5033</v>
      </c>
      <c r="L116" s="78">
        <f t="shared" si="27"/>
        <v>5033</v>
      </c>
      <c r="M116" s="78">
        <f t="shared" si="27"/>
        <v>5033</v>
      </c>
      <c r="N116" s="78">
        <f t="shared" si="27"/>
        <v>5033</v>
      </c>
      <c r="O116" s="78">
        <f t="shared" si="27"/>
        <v>5033</v>
      </c>
      <c r="P116" s="78">
        <f t="shared" si="27"/>
        <v>5033</v>
      </c>
      <c r="Q116" s="78">
        <f t="shared" si="27"/>
        <v>5033</v>
      </c>
      <c r="R116" s="78">
        <f t="shared" si="27"/>
        <v>5033</v>
      </c>
      <c r="S116" s="78">
        <f t="shared" si="27"/>
        <v>5033</v>
      </c>
      <c r="T116" s="78">
        <f t="shared" si="27"/>
        <v>60896</v>
      </c>
    </row>
    <row r="117" spans="1:20">
      <c r="A117" s="126">
        <f>' DATA BASE'!A34</f>
        <v>29</v>
      </c>
      <c r="B117" s="126" t="str">
        <f>' DATA BASE'!B34</f>
        <v>re</v>
      </c>
      <c r="C117" s="126">
        <f>' DATA BASE'!C34</f>
        <v>0</v>
      </c>
      <c r="D117" s="126">
        <f>' DATA BASE'!D34</f>
        <v>0</v>
      </c>
      <c r="E117" s="126">
        <f>' DATA BASE'!E34</f>
        <v>0</v>
      </c>
      <c r="F117" s="126">
        <f>' DATA BASE'!F34</f>
        <v>0</v>
      </c>
      <c r="G117" s="28" t="s">
        <v>58</v>
      </c>
      <c r="H117" s="77">
        <f>' DATA BASE'!G34</f>
        <v>5000</v>
      </c>
      <c r="I117" s="77">
        <f>' DATA BASE'!H34</f>
        <v>5000</v>
      </c>
      <c r="J117" s="77">
        <f>' DATA BASE'!I34</f>
        <v>5000</v>
      </c>
      <c r="K117" s="77">
        <f>' DATA BASE'!J34</f>
        <v>5000</v>
      </c>
      <c r="L117" s="77">
        <f>' DATA BASE'!K34</f>
        <v>5000</v>
      </c>
      <c r="M117" s="77">
        <f>' DATA BASE'!L34</f>
        <v>5000</v>
      </c>
      <c r="N117" s="77">
        <f>' DATA BASE'!M34</f>
        <v>5000</v>
      </c>
      <c r="O117" s="77">
        <f>' DATA BASE'!N34</f>
        <v>5000</v>
      </c>
      <c r="P117" s="77">
        <f>' DATA BASE'!O34</f>
        <v>5000</v>
      </c>
      <c r="Q117" s="77">
        <f>' DATA BASE'!P34</f>
        <v>5000</v>
      </c>
      <c r="R117" s="77">
        <f>' DATA BASE'!Q34</f>
        <v>5000</v>
      </c>
      <c r="S117" s="77">
        <f>' DATA BASE'!R34</f>
        <v>5000</v>
      </c>
      <c r="T117" s="79">
        <f>SUM(H117:S117,H114:S114,H119:S119)</f>
        <v>60896</v>
      </c>
    </row>
    <row r="118" spans="1:20">
      <c r="A118" s="127"/>
      <c r="B118" s="127"/>
      <c r="C118" s="127"/>
      <c r="D118" s="127"/>
      <c r="E118" s="127"/>
      <c r="F118" s="127"/>
      <c r="G118" s="28" t="s">
        <v>5</v>
      </c>
      <c r="H118" s="77">
        <f>' DATA BASE'!S34</f>
        <v>33</v>
      </c>
      <c r="I118" s="77">
        <f>' DATA BASE'!T34</f>
        <v>33</v>
      </c>
      <c r="J118" s="77">
        <f>' DATA BASE'!U34</f>
        <v>33</v>
      </c>
      <c r="K118" s="77">
        <f>' DATA BASE'!V34</f>
        <v>33</v>
      </c>
      <c r="L118" s="77">
        <f>' DATA BASE'!W34</f>
        <v>33</v>
      </c>
      <c r="M118" s="77">
        <f>' DATA BASE'!X34</f>
        <v>33</v>
      </c>
      <c r="N118" s="77">
        <f>' DATA BASE'!Y34</f>
        <v>33</v>
      </c>
      <c r="O118" s="77">
        <f>' DATA BASE'!Z34</f>
        <v>33</v>
      </c>
      <c r="P118" s="77">
        <f>' DATA BASE'!AA34</f>
        <v>33</v>
      </c>
      <c r="Q118" s="77">
        <f>' DATA BASE'!AB34</f>
        <v>33</v>
      </c>
      <c r="R118" s="77">
        <f>' DATA BASE'!AC34</f>
        <v>33</v>
      </c>
      <c r="S118" s="77">
        <f>' DATA BASE'!AD34</f>
        <v>33</v>
      </c>
      <c r="T118" s="80"/>
    </row>
    <row r="119" spans="1:20">
      <c r="A119" s="127"/>
      <c r="B119" s="127"/>
      <c r="C119" s="127"/>
      <c r="D119" s="127"/>
      <c r="E119" s="127"/>
      <c r="F119" s="127"/>
      <c r="G119" s="28" t="s">
        <v>59</v>
      </c>
      <c r="H119" s="77">
        <f>' DATA BASE'!AE34</f>
        <v>0</v>
      </c>
      <c r="I119" s="77">
        <f>' DATA BASE'!AF34</f>
        <v>0</v>
      </c>
      <c r="J119" s="77">
        <f>' DATA BASE'!AG34</f>
        <v>500</v>
      </c>
      <c r="K119" s="77">
        <f>' DATA BASE'!AH34</f>
        <v>0</v>
      </c>
      <c r="L119" s="77">
        <f>' DATA BASE'!AI34</f>
        <v>0</v>
      </c>
      <c r="M119" s="77">
        <f>' DATA BASE'!AJ34</f>
        <v>0</v>
      </c>
      <c r="N119" s="77">
        <f>' DATA BASE'!AK34</f>
        <v>0</v>
      </c>
      <c r="O119" s="77">
        <f>' DATA BASE'!AL34</f>
        <v>0</v>
      </c>
      <c r="P119" s="77">
        <f>' DATA BASE'!AM34</f>
        <v>0</v>
      </c>
      <c r="Q119" s="77">
        <f>' DATA BASE'!AN34</f>
        <v>0</v>
      </c>
      <c r="R119" s="77">
        <f>' DATA BASE'!AO34</f>
        <v>0</v>
      </c>
      <c r="S119" s="77">
        <f>' DATA BASE'!AP34</f>
        <v>0</v>
      </c>
      <c r="T119" s="81"/>
    </row>
    <row r="120" spans="1:20">
      <c r="A120" s="128"/>
      <c r="B120" s="128"/>
      <c r="C120" s="128"/>
      <c r="D120" s="128"/>
      <c r="E120" s="128"/>
      <c r="F120" s="128"/>
      <c r="G120" s="28" t="s">
        <v>12</v>
      </c>
      <c r="H120" s="78">
        <f t="shared" ref="H120:T120" si="28">SUM(H117:H119)</f>
        <v>5033</v>
      </c>
      <c r="I120" s="78">
        <f t="shared" si="28"/>
        <v>5033</v>
      </c>
      <c r="J120" s="78">
        <f t="shared" si="28"/>
        <v>5533</v>
      </c>
      <c r="K120" s="78">
        <f t="shared" si="28"/>
        <v>5033</v>
      </c>
      <c r="L120" s="78">
        <f t="shared" si="28"/>
        <v>5033</v>
      </c>
      <c r="M120" s="78">
        <f t="shared" si="28"/>
        <v>5033</v>
      </c>
      <c r="N120" s="78">
        <f t="shared" si="28"/>
        <v>5033</v>
      </c>
      <c r="O120" s="78">
        <f t="shared" si="28"/>
        <v>5033</v>
      </c>
      <c r="P120" s="78">
        <f t="shared" si="28"/>
        <v>5033</v>
      </c>
      <c r="Q120" s="78">
        <f t="shared" si="28"/>
        <v>5033</v>
      </c>
      <c r="R120" s="78">
        <f t="shared" si="28"/>
        <v>5033</v>
      </c>
      <c r="S120" s="78">
        <f t="shared" si="28"/>
        <v>5033</v>
      </c>
      <c r="T120" s="78">
        <f t="shared" si="28"/>
        <v>60896</v>
      </c>
    </row>
    <row r="121" spans="1:20">
      <c r="A121" s="126">
        <f>' DATA BASE'!A35</f>
        <v>30</v>
      </c>
      <c r="B121" s="126" t="str">
        <f>' DATA BASE'!B35</f>
        <v>re</v>
      </c>
      <c r="C121" s="126">
        <f>' DATA BASE'!C35</f>
        <v>0</v>
      </c>
      <c r="D121" s="126">
        <f>' DATA BASE'!D35</f>
        <v>0</v>
      </c>
      <c r="E121" s="126">
        <f>' DATA BASE'!E35</f>
        <v>0</v>
      </c>
      <c r="F121" s="126">
        <f>' DATA BASE'!F35</f>
        <v>0</v>
      </c>
      <c r="G121" s="28" t="s">
        <v>58</v>
      </c>
      <c r="H121" s="77">
        <f>' DATA BASE'!G35</f>
        <v>5000</v>
      </c>
      <c r="I121" s="77">
        <f>' DATA BASE'!H35</f>
        <v>5000</v>
      </c>
      <c r="J121" s="77">
        <f>' DATA BASE'!I35</f>
        <v>5000</v>
      </c>
      <c r="K121" s="77">
        <f>' DATA BASE'!J35</f>
        <v>5000</v>
      </c>
      <c r="L121" s="77">
        <f>' DATA BASE'!K35</f>
        <v>5000</v>
      </c>
      <c r="M121" s="77">
        <f>' DATA BASE'!L35</f>
        <v>5000</v>
      </c>
      <c r="N121" s="77">
        <f>' DATA BASE'!M35</f>
        <v>5000</v>
      </c>
      <c r="O121" s="77">
        <f>' DATA BASE'!N35</f>
        <v>5000</v>
      </c>
      <c r="P121" s="77">
        <f>' DATA BASE'!O35</f>
        <v>5000</v>
      </c>
      <c r="Q121" s="77">
        <f>' DATA BASE'!P35</f>
        <v>5000</v>
      </c>
      <c r="R121" s="77">
        <f>' DATA BASE'!Q35</f>
        <v>5000</v>
      </c>
      <c r="S121" s="77">
        <f>' DATA BASE'!R35</f>
        <v>5000</v>
      </c>
      <c r="T121" s="79">
        <f>SUM(H121:S121,H118:S118,H123:S123)</f>
        <v>60896</v>
      </c>
    </row>
    <row r="122" spans="1:20">
      <c r="A122" s="127"/>
      <c r="B122" s="127"/>
      <c r="C122" s="127"/>
      <c r="D122" s="127"/>
      <c r="E122" s="127"/>
      <c r="F122" s="127"/>
      <c r="G122" s="28" t="s">
        <v>5</v>
      </c>
      <c r="H122" s="77">
        <f>' DATA BASE'!S35</f>
        <v>33</v>
      </c>
      <c r="I122" s="77">
        <f>' DATA BASE'!T35</f>
        <v>33</v>
      </c>
      <c r="J122" s="77">
        <f>' DATA BASE'!U35</f>
        <v>33</v>
      </c>
      <c r="K122" s="77">
        <f>' DATA BASE'!V35</f>
        <v>33</v>
      </c>
      <c r="L122" s="77">
        <f>' DATA BASE'!W35</f>
        <v>33</v>
      </c>
      <c r="M122" s="77">
        <f>' DATA BASE'!X35</f>
        <v>33</v>
      </c>
      <c r="N122" s="77">
        <f>' DATA BASE'!Y35</f>
        <v>33</v>
      </c>
      <c r="O122" s="77">
        <f>' DATA BASE'!Z35</f>
        <v>33</v>
      </c>
      <c r="P122" s="77">
        <f>' DATA BASE'!AA35</f>
        <v>33</v>
      </c>
      <c r="Q122" s="77">
        <f>' DATA BASE'!AB35</f>
        <v>33</v>
      </c>
      <c r="R122" s="77">
        <f>' DATA BASE'!AC35</f>
        <v>33</v>
      </c>
      <c r="S122" s="77">
        <f>' DATA BASE'!AD35</f>
        <v>33</v>
      </c>
      <c r="T122" s="80"/>
    </row>
    <row r="123" spans="1:20">
      <c r="A123" s="127"/>
      <c r="B123" s="127"/>
      <c r="C123" s="127"/>
      <c r="D123" s="127"/>
      <c r="E123" s="127"/>
      <c r="F123" s="127"/>
      <c r="G123" s="28" t="s">
        <v>59</v>
      </c>
      <c r="H123" s="77">
        <f>' DATA BASE'!AE35</f>
        <v>0</v>
      </c>
      <c r="I123" s="77">
        <f>' DATA BASE'!AF35</f>
        <v>0</v>
      </c>
      <c r="J123" s="77">
        <f>' DATA BASE'!AG35</f>
        <v>500</v>
      </c>
      <c r="K123" s="77">
        <f>' DATA BASE'!AH35</f>
        <v>0</v>
      </c>
      <c r="L123" s="77">
        <f>' DATA BASE'!AI35</f>
        <v>0</v>
      </c>
      <c r="M123" s="77">
        <f>' DATA BASE'!AJ35</f>
        <v>0</v>
      </c>
      <c r="N123" s="77">
        <f>' DATA BASE'!AK35</f>
        <v>0</v>
      </c>
      <c r="O123" s="77">
        <f>' DATA BASE'!AL35</f>
        <v>0</v>
      </c>
      <c r="P123" s="77">
        <f>' DATA BASE'!AM35</f>
        <v>0</v>
      </c>
      <c r="Q123" s="77">
        <f>' DATA BASE'!AN35</f>
        <v>0</v>
      </c>
      <c r="R123" s="77">
        <f>' DATA BASE'!AO35</f>
        <v>0</v>
      </c>
      <c r="S123" s="77">
        <f>' DATA BASE'!AP35</f>
        <v>0</v>
      </c>
      <c r="T123" s="81"/>
    </row>
    <row r="124" spans="1:20">
      <c r="A124" s="128"/>
      <c r="B124" s="128"/>
      <c r="C124" s="128"/>
      <c r="D124" s="128"/>
      <c r="E124" s="128"/>
      <c r="F124" s="128"/>
      <c r="G124" s="28" t="s">
        <v>12</v>
      </c>
      <c r="H124" s="78">
        <f t="shared" ref="H124:T124" si="29">SUM(H121:H123)</f>
        <v>5033</v>
      </c>
      <c r="I124" s="78">
        <f t="shared" si="29"/>
        <v>5033</v>
      </c>
      <c r="J124" s="78">
        <f t="shared" si="29"/>
        <v>5533</v>
      </c>
      <c r="K124" s="78">
        <f t="shared" si="29"/>
        <v>5033</v>
      </c>
      <c r="L124" s="78">
        <f t="shared" si="29"/>
        <v>5033</v>
      </c>
      <c r="M124" s="78">
        <f t="shared" si="29"/>
        <v>5033</v>
      </c>
      <c r="N124" s="78">
        <f t="shared" si="29"/>
        <v>5033</v>
      </c>
      <c r="O124" s="78">
        <f t="shared" si="29"/>
        <v>5033</v>
      </c>
      <c r="P124" s="78">
        <f t="shared" si="29"/>
        <v>5033</v>
      </c>
      <c r="Q124" s="78">
        <f t="shared" si="29"/>
        <v>5033</v>
      </c>
      <c r="R124" s="78">
        <f t="shared" si="29"/>
        <v>5033</v>
      </c>
      <c r="S124" s="78">
        <f t="shared" si="29"/>
        <v>5033</v>
      </c>
      <c r="T124" s="78">
        <f t="shared" si="29"/>
        <v>60896</v>
      </c>
    </row>
    <row r="125" spans="1:20">
      <c r="A125" s="132">
        <f>' DATA BASE'!A36</f>
        <v>31</v>
      </c>
      <c r="B125" s="132" t="str">
        <f>' DATA BASE'!B36</f>
        <v>re</v>
      </c>
      <c r="C125" s="132">
        <f>' DATA BASE'!C36</f>
        <v>0</v>
      </c>
      <c r="D125" s="132">
        <f>' DATA BASE'!D36</f>
        <v>0</v>
      </c>
      <c r="E125" s="132">
        <f>' DATA BASE'!E36</f>
        <v>0</v>
      </c>
      <c r="F125" s="132">
        <f>' DATA BASE'!F36</f>
        <v>0</v>
      </c>
      <c r="G125" s="28" t="s">
        <v>58</v>
      </c>
      <c r="H125" s="77">
        <f>' DATA BASE'!G36</f>
        <v>5000</v>
      </c>
      <c r="I125" s="77">
        <f>' DATA BASE'!H36</f>
        <v>5000</v>
      </c>
      <c r="J125" s="77">
        <f>' DATA BASE'!I36</f>
        <v>5000</v>
      </c>
      <c r="K125" s="77">
        <f>' DATA BASE'!J36</f>
        <v>5000</v>
      </c>
      <c r="L125" s="77">
        <f>' DATA BASE'!K36</f>
        <v>5000</v>
      </c>
      <c r="M125" s="77">
        <f>' DATA BASE'!L36</f>
        <v>5000</v>
      </c>
      <c r="N125" s="77">
        <f>' DATA BASE'!M36</f>
        <v>5000</v>
      </c>
      <c r="O125" s="77">
        <f>' DATA BASE'!N36</f>
        <v>5000</v>
      </c>
      <c r="P125" s="77">
        <f>' DATA BASE'!O36</f>
        <v>5000</v>
      </c>
      <c r="Q125" s="77">
        <f>' DATA BASE'!P36</f>
        <v>5000</v>
      </c>
      <c r="R125" s="77">
        <f>' DATA BASE'!Q36</f>
        <v>5000</v>
      </c>
      <c r="S125" s="77">
        <f>' DATA BASE'!R36</f>
        <v>5000</v>
      </c>
      <c r="T125" s="79">
        <f>SUM(H125:S125,H122:S122,H127:S127)</f>
        <v>60896</v>
      </c>
    </row>
    <row r="126" spans="1:20">
      <c r="A126" s="133"/>
      <c r="B126" s="133"/>
      <c r="C126" s="133"/>
      <c r="D126" s="133"/>
      <c r="E126" s="133"/>
      <c r="F126" s="133"/>
      <c r="G126" s="28" t="s">
        <v>5</v>
      </c>
      <c r="H126" s="77">
        <f>' DATA BASE'!S36</f>
        <v>33</v>
      </c>
      <c r="I126" s="77">
        <f>' DATA BASE'!T36</f>
        <v>33</v>
      </c>
      <c r="J126" s="77">
        <f>' DATA BASE'!U36</f>
        <v>33</v>
      </c>
      <c r="K126" s="77">
        <f>' DATA BASE'!V36</f>
        <v>33</v>
      </c>
      <c r="L126" s="77">
        <f>' DATA BASE'!W36</f>
        <v>33</v>
      </c>
      <c r="M126" s="77">
        <f>' DATA BASE'!X36</f>
        <v>33</v>
      </c>
      <c r="N126" s="77">
        <f>' DATA BASE'!Y36</f>
        <v>33</v>
      </c>
      <c r="O126" s="77">
        <f>' DATA BASE'!Z36</f>
        <v>33</v>
      </c>
      <c r="P126" s="77">
        <f>' DATA BASE'!AA36</f>
        <v>33</v>
      </c>
      <c r="Q126" s="77">
        <f>' DATA BASE'!AB36</f>
        <v>33</v>
      </c>
      <c r="R126" s="77">
        <f>' DATA BASE'!AC36</f>
        <v>33</v>
      </c>
      <c r="S126" s="77">
        <f>' DATA BASE'!AD36</f>
        <v>33</v>
      </c>
      <c r="T126" s="80"/>
    </row>
    <row r="127" spans="1:20">
      <c r="A127" s="133"/>
      <c r="B127" s="133"/>
      <c r="C127" s="133"/>
      <c r="D127" s="133"/>
      <c r="E127" s="133"/>
      <c r="F127" s="133"/>
      <c r="G127" s="28" t="s">
        <v>59</v>
      </c>
      <c r="H127" s="77">
        <f>' DATA BASE'!AE36</f>
        <v>0</v>
      </c>
      <c r="I127" s="77">
        <f>' DATA BASE'!AF36</f>
        <v>0</v>
      </c>
      <c r="J127" s="77">
        <f>' DATA BASE'!AG36</f>
        <v>500</v>
      </c>
      <c r="K127" s="77">
        <f>' DATA BASE'!AH36</f>
        <v>0</v>
      </c>
      <c r="L127" s="77">
        <f>' DATA BASE'!AI36</f>
        <v>0</v>
      </c>
      <c r="M127" s="77">
        <f>' DATA BASE'!AJ36</f>
        <v>0</v>
      </c>
      <c r="N127" s="77">
        <f>' DATA BASE'!AK36</f>
        <v>0</v>
      </c>
      <c r="O127" s="77">
        <f>' DATA BASE'!AL36</f>
        <v>0</v>
      </c>
      <c r="P127" s="77">
        <f>' DATA BASE'!AM36</f>
        <v>0</v>
      </c>
      <c r="Q127" s="77">
        <f>' DATA BASE'!AN36</f>
        <v>0</v>
      </c>
      <c r="R127" s="77">
        <f>' DATA BASE'!AO36</f>
        <v>0</v>
      </c>
      <c r="S127" s="77">
        <f>' DATA BASE'!AP36</f>
        <v>0</v>
      </c>
      <c r="T127" s="81"/>
    </row>
    <row r="128" spans="1:20">
      <c r="A128" s="134"/>
      <c r="B128" s="134"/>
      <c r="C128" s="134"/>
      <c r="D128" s="134"/>
      <c r="E128" s="134"/>
      <c r="F128" s="134"/>
      <c r="G128" s="28" t="s">
        <v>12</v>
      </c>
      <c r="H128" s="78">
        <f t="shared" ref="H128:T128" si="30">SUM(H125:H127)</f>
        <v>5033</v>
      </c>
      <c r="I128" s="78">
        <f t="shared" si="30"/>
        <v>5033</v>
      </c>
      <c r="J128" s="78">
        <f t="shared" si="30"/>
        <v>5533</v>
      </c>
      <c r="K128" s="78">
        <f t="shared" si="30"/>
        <v>5033</v>
      </c>
      <c r="L128" s="78">
        <f t="shared" si="30"/>
        <v>5033</v>
      </c>
      <c r="M128" s="78">
        <f t="shared" si="30"/>
        <v>5033</v>
      </c>
      <c r="N128" s="78">
        <f t="shared" si="30"/>
        <v>5033</v>
      </c>
      <c r="O128" s="78">
        <f t="shared" si="30"/>
        <v>5033</v>
      </c>
      <c r="P128" s="78">
        <f t="shared" si="30"/>
        <v>5033</v>
      </c>
      <c r="Q128" s="78">
        <f t="shared" si="30"/>
        <v>5033</v>
      </c>
      <c r="R128" s="78">
        <f t="shared" si="30"/>
        <v>5033</v>
      </c>
      <c r="S128" s="78">
        <f t="shared" si="30"/>
        <v>5033</v>
      </c>
      <c r="T128" s="78">
        <f t="shared" si="30"/>
        <v>60896</v>
      </c>
    </row>
    <row r="129" spans="1:20">
      <c r="A129" s="132">
        <f>' DATA BASE'!A37</f>
        <v>32</v>
      </c>
      <c r="B129" s="132" t="str">
        <f>' DATA BASE'!B37</f>
        <v>re</v>
      </c>
      <c r="C129" s="132">
        <f>' DATA BASE'!C37</f>
        <v>0</v>
      </c>
      <c r="D129" s="132">
        <f>' DATA BASE'!D37</f>
        <v>0</v>
      </c>
      <c r="E129" s="132">
        <f>' DATA BASE'!E37</f>
        <v>0</v>
      </c>
      <c r="F129" s="132">
        <f>' DATA BASE'!F37</f>
        <v>0</v>
      </c>
      <c r="G129" s="28" t="s">
        <v>58</v>
      </c>
      <c r="H129" s="77">
        <f>' DATA BASE'!G37</f>
        <v>5000</v>
      </c>
      <c r="I129" s="77">
        <f>' DATA BASE'!H37</f>
        <v>5000</v>
      </c>
      <c r="J129" s="77">
        <f>' DATA BASE'!I37</f>
        <v>5000</v>
      </c>
      <c r="K129" s="77">
        <f>' DATA BASE'!J37</f>
        <v>5000</v>
      </c>
      <c r="L129" s="77">
        <f>' DATA BASE'!K37</f>
        <v>5000</v>
      </c>
      <c r="M129" s="77">
        <f>' DATA BASE'!L37</f>
        <v>5000</v>
      </c>
      <c r="N129" s="77">
        <f>' DATA BASE'!M37</f>
        <v>5000</v>
      </c>
      <c r="O129" s="77">
        <f>' DATA BASE'!N37</f>
        <v>5000</v>
      </c>
      <c r="P129" s="77">
        <f>' DATA BASE'!O37</f>
        <v>5000</v>
      </c>
      <c r="Q129" s="77">
        <f>' DATA BASE'!P37</f>
        <v>5000</v>
      </c>
      <c r="R129" s="77">
        <f>' DATA BASE'!Q37</f>
        <v>5000</v>
      </c>
      <c r="S129" s="77">
        <f>' DATA BASE'!R37</f>
        <v>5000</v>
      </c>
      <c r="T129" s="79">
        <f>SUM(H129:S129,H126:S126,H131:S131)</f>
        <v>60896</v>
      </c>
    </row>
    <row r="130" spans="1:20">
      <c r="A130" s="133"/>
      <c r="B130" s="133"/>
      <c r="C130" s="133"/>
      <c r="D130" s="133"/>
      <c r="E130" s="133"/>
      <c r="F130" s="133"/>
      <c r="G130" s="28" t="s">
        <v>5</v>
      </c>
      <c r="H130" s="77">
        <f>' DATA BASE'!S37</f>
        <v>33</v>
      </c>
      <c r="I130" s="77">
        <f>' DATA BASE'!T37</f>
        <v>33</v>
      </c>
      <c r="J130" s="77">
        <f>' DATA BASE'!U37</f>
        <v>33</v>
      </c>
      <c r="K130" s="77">
        <f>' DATA BASE'!V37</f>
        <v>33</v>
      </c>
      <c r="L130" s="77">
        <f>' DATA BASE'!W37</f>
        <v>33</v>
      </c>
      <c r="M130" s="77">
        <f>' DATA BASE'!X37</f>
        <v>33</v>
      </c>
      <c r="N130" s="77">
        <f>' DATA BASE'!Y37</f>
        <v>33</v>
      </c>
      <c r="O130" s="77">
        <f>' DATA BASE'!Z37</f>
        <v>33</v>
      </c>
      <c r="P130" s="77">
        <f>' DATA BASE'!AA37</f>
        <v>33</v>
      </c>
      <c r="Q130" s="77">
        <f>' DATA BASE'!AB37</f>
        <v>33</v>
      </c>
      <c r="R130" s="77">
        <f>' DATA BASE'!AC37</f>
        <v>33</v>
      </c>
      <c r="S130" s="77">
        <f>' DATA BASE'!AD37</f>
        <v>33</v>
      </c>
      <c r="T130" s="80"/>
    </row>
    <row r="131" spans="1:20">
      <c r="A131" s="133"/>
      <c r="B131" s="133"/>
      <c r="C131" s="133"/>
      <c r="D131" s="133"/>
      <c r="E131" s="133"/>
      <c r="F131" s="133"/>
      <c r="G131" s="28" t="s">
        <v>59</v>
      </c>
      <c r="H131" s="77">
        <f>' DATA BASE'!AE37</f>
        <v>0</v>
      </c>
      <c r="I131" s="77">
        <f>' DATA BASE'!AF37</f>
        <v>0</v>
      </c>
      <c r="J131" s="77">
        <f>' DATA BASE'!AG37</f>
        <v>500</v>
      </c>
      <c r="K131" s="77">
        <f>' DATA BASE'!AH37</f>
        <v>0</v>
      </c>
      <c r="L131" s="77">
        <f>' DATA BASE'!AI37</f>
        <v>0</v>
      </c>
      <c r="M131" s="77">
        <f>' DATA BASE'!AJ37</f>
        <v>0</v>
      </c>
      <c r="N131" s="77">
        <f>' DATA BASE'!AK37</f>
        <v>0</v>
      </c>
      <c r="O131" s="77">
        <f>' DATA BASE'!AL37</f>
        <v>0</v>
      </c>
      <c r="P131" s="77">
        <f>' DATA BASE'!AM37</f>
        <v>0</v>
      </c>
      <c r="Q131" s="77">
        <f>' DATA BASE'!AN37</f>
        <v>0</v>
      </c>
      <c r="R131" s="77">
        <f>' DATA BASE'!AO37</f>
        <v>0</v>
      </c>
      <c r="S131" s="77">
        <f>' DATA BASE'!AP37</f>
        <v>0</v>
      </c>
      <c r="T131" s="81"/>
    </row>
    <row r="132" spans="1:20">
      <c r="A132" s="134"/>
      <c r="B132" s="134"/>
      <c r="C132" s="134"/>
      <c r="D132" s="134"/>
      <c r="E132" s="134"/>
      <c r="F132" s="134"/>
      <c r="G132" s="28" t="s">
        <v>12</v>
      </c>
      <c r="H132" s="78">
        <f t="shared" ref="H132:T132" si="31">SUM(H129:H131)</f>
        <v>5033</v>
      </c>
      <c r="I132" s="78">
        <f t="shared" si="31"/>
        <v>5033</v>
      </c>
      <c r="J132" s="78">
        <f t="shared" si="31"/>
        <v>5533</v>
      </c>
      <c r="K132" s="78">
        <f t="shared" si="31"/>
        <v>5033</v>
      </c>
      <c r="L132" s="78">
        <f t="shared" si="31"/>
        <v>5033</v>
      </c>
      <c r="M132" s="78">
        <f t="shared" si="31"/>
        <v>5033</v>
      </c>
      <c r="N132" s="78">
        <f t="shared" si="31"/>
        <v>5033</v>
      </c>
      <c r="O132" s="78">
        <f t="shared" si="31"/>
        <v>5033</v>
      </c>
      <c r="P132" s="78">
        <f t="shared" si="31"/>
        <v>5033</v>
      </c>
      <c r="Q132" s="78">
        <f t="shared" si="31"/>
        <v>5033</v>
      </c>
      <c r="R132" s="78">
        <f t="shared" si="31"/>
        <v>5033</v>
      </c>
      <c r="S132" s="78">
        <f t="shared" si="31"/>
        <v>5033</v>
      </c>
      <c r="T132" s="78">
        <f t="shared" si="31"/>
        <v>60896</v>
      </c>
    </row>
    <row r="133" spans="1:20">
      <c r="A133" s="132">
        <f>' DATA BASE'!A38</f>
        <v>33</v>
      </c>
      <c r="B133" s="132" t="str">
        <f>' DATA BASE'!B38</f>
        <v>re</v>
      </c>
      <c r="C133" s="132">
        <f>' DATA BASE'!C38</f>
        <v>0</v>
      </c>
      <c r="D133" s="132">
        <f>' DATA BASE'!D38</f>
        <v>0</v>
      </c>
      <c r="E133" s="132">
        <f>' DATA BASE'!E38</f>
        <v>0</v>
      </c>
      <c r="F133" s="132">
        <f>' DATA BASE'!F38</f>
        <v>0</v>
      </c>
      <c r="G133" s="28" t="s">
        <v>58</v>
      </c>
      <c r="H133" s="77">
        <f>' DATA BASE'!G38</f>
        <v>5000</v>
      </c>
      <c r="I133" s="77">
        <f>' DATA BASE'!H38</f>
        <v>5000</v>
      </c>
      <c r="J133" s="77">
        <f>' DATA BASE'!I38</f>
        <v>5000</v>
      </c>
      <c r="K133" s="77">
        <f>' DATA BASE'!J38</f>
        <v>5000</v>
      </c>
      <c r="L133" s="77">
        <f>' DATA BASE'!K38</f>
        <v>5000</v>
      </c>
      <c r="M133" s="77">
        <f>' DATA BASE'!L38</f>
        <v>5000</v>
      </c>
      <c r="N133" s="77">
        <f>' DATA BASE'!M38</f>
        <v>5000</v>
      </c>
      <c r="O133" s="77">
        <f>' DATA BASE'!N38</f>
        <v>5000</v>
      </c>
      <c r="P133" s="77">
        <f>' DATA BASE'!O38</f>
        <v>5000</v>
      </c>
      <c r="Q133" s="77">
        <f>' DATA BASE'!P38</f>
        <v>5000</v>
      </c>
      <c r="R133" s="77">
        <f>' DATA BASE'!Q38</f>
        <v>5000</v>
      </c>
      <c r="S133" s="77">
        <f>' DATA BASE'!R38</f>
        <v>5000</v>
      </c>
      <c r="T133" s="79">
        <f>SUM(H133:S133,H130:S130,H135:S135)</f>
        <v>60896</v>
      </c>
    </row>
    <row r="134" spans="1:20">
      <c r="A134" s="133"/>
      <c r="B134" s="133"/>
      <c r="C134" s="133"/>
      <c r="D134" s="133"/>
      <c r="E134" s="133"/>
      <c r="F134" s="133"/>
      <c r="G134" s="28" t="s">
        <v>5</v>
      </c>
      <c r="H134" s="77">
        <f>' DATA BASE'!S38</f>
        <v>33</v>
      </c>
      <c r="I134" s="77">
        <f>' DATA BASE'!T38</f>
        <v>33</v>
      </c>
      <c r="J134" s="77">
        <f>' DATA BASE'!U38</f>
        <v>33</v>
      </c>
      <c r="K134" s="77">
        <f>' DATA BASE'!V38</f>
        <v>33</v>
      </c>
      <c r="L134" s="77">
        <f>' DATA BASE'!W38</f>
        <v>33</v>
      </c>
      <c r="M134" s="77">
        <f>' DATA BASE'!X38</f>
        <v>33</v>
      </c>
      <c r="N134" s="77">
        <f>' DATA BASE'!Y38</f>
        <v>33</v>
      </c>
      <c r="O134" s="77">
        <f>' DATA BASE'!Z38</f>
        <v>33</v>
      </c>
      <c r="P134" s="77">
        <f>' DATA BASE'!AA38</f>
        <v>33</v>
      </c>
      <c r="Q134" s="77">
        <f>' DATA BASE'!AB38</f>
        <v>33</v>
      </c>
      <c r="R134" s="77">
        <f>' DATA BASE'!AC38</f>
        <v>33</v>
      </c>
      <c r="S134" s="77">
        <f>' DATA BASE'!AD38</f>
        <v>33</v>
      </c>
      <c r="T134" s="80"/>
    </row>
    <row r="135" spans="1:20">
      <c r="A135" s="133"/>
      <c r="B135" s="133"/>
      <c r="C135" s="133"/>
      <c r="D135" s="133"/>
      <c r="E135" s="133"/>
      <c r="F135" s="133"/>
      <c r="G135" s="28" t="s">
        <v>59</v>
      </c>
      <c r="H135" s="77">
        <f>' DATA BASE'!AE38</f>
        <v>0</v>
      </c>
      <c r="I135" s="77">
        <f>' DATA BASE'!AF38</f>
        <v>0</v>
      </c>
      <c r="J135" s="77">
        <f>' DATA BASE'!AG38</f>
        <v>500</v>
      </c>
      <c r="K135" s="77">
        <f>' DATA BASE'!AH38</f>
        <v>0</v>
      </c>
      <c r="L135" s="77">
        <f>' DATA BASE'!AI38</f>
        <v>0</v>
      </c>
      <c r="M135" s="77">
        <f>' DATA BASE'!AJ38</f>
        <v>0</v>
      </c>
      <c r="N135" s="77">
        <f>' DATA BASE'!AK38</f>
        <v>0</v>
      </c>
      <c r="O135" s="77">
        <f>' DATA BASE'!AL38</f>
        <v>0</v>
      </c>
      <c r="P135" s="77">
        <f>' DATA BASE'!AM38</f>
        <v>0</v>
      </c>
      <c r="Q135" s="77">
        <f>' DATA BASE'!AN38</f>
        <v>0</v>
      </c>
      <c r="R135" s="77">
        <f>' DATA BASE'!AO38</f>
        <v>0</v>
      </c>
      <c r="S135" s="77">
        <f>' DATA BASE'!AP38</f>
        <v>0</v>
      </c>
      <c r="T135" s="81"/>
    </row>
    <row r="136" spans="1:20">
      <c r="A136" s="134"/>
      <c r="B136" s="134"/>
      <c r="C136" s="134"/>
      <c r="D136" s="134"/>
      <c r="E136" s="134"/>
      <c r="F136" s="134"/>
      <c r="G136" s="28" t="s">
        <v>12</v>
      </c>
      <c r="H136" s="78">
        <f t="shared" ref="H136:T136" si="32">SUM(H133:H135)</f>
        <v>5033</v>
      </c>
      <c r="I136" s="78">
        <f t="shared" si="32"/>
        <v>5033</v>
      </c>
      <c r="J136" s="78">
        <f t="shared" si="32"/>
        <v>5533</v>
      </c>
      <c r="K136" s="78">
        <f t="shared" si="32"/>
        <v>5033</v>
      </c>
      <c r="L136" s="78">
        <f t="shared" si="32"/>
        <v>5033</v>
      </c>
      <c r="M136" s="78">
        <f t="shared" si="32"/>
        <v>5033</v>
      </c>
      <c r="N136" s="78">
        <f t="shared" si="32"/>
        <v>5033</v>
      </c>
      <c r="O136" s="78">
        <f t="shared" si="32"/>
        <v>5033</v>
      </c>
      <c r="P136" s="78">
        <f t="shared" si="32"/>
        <v>5033</v>
      </c>
      <c r="Q136" s="78">
        <f t="shared" si="32"/>
        <v>5033</v>
      </c>
      <c r="R136" s="78">
        <f t="shared" si="32"/>
        <v>5033</v>
      </c>
      <c r="S136" s="78">
        <f t="shared" si="32"/>
        <v>5033</v>
      </c>
      <c r="T136" s="78">
        <f t="shared" si="32"/>
        <v>60896</v>
      </c>
    </row>
    <row r="137" spans="1:20">
      <c r="A137" s="132">
        <f>' DATA BASE'!A39</f>
        <v>34</v>
      </c>
      <c r="B137" s="132" t="str">
        <f>' DATA BASE'!B39</f>
        <v>re</v>
      </c>
      <c r="C137" s="132">
        <f>' DATA BASE'!C39</f>
        <v>0</v>
      </c>
      <c r="D137" s="132">
        <f>' DATA BASE'!D39</f>
        <v>0</v>
      </c>
      <c r="E137" s="132">
        <f>' DATA BASE'!E39</f>
        <v>0</v>
      </c>
      <c r="F137" s="132">
        <f>' DATA BASE'!F39</f>
        <v>0</v>
      </c>
      <c r="G137" s="28" t="s">
        <v>58</v>
      </c>
      <c r="H137" s="77">
        <f>' DATA BASE'!G39</f>
        <v>5000</v>
      </c>
      <c r="I137" s="77">
        <f>' DATA BASE'!H39</f>
        <v>5000</v>
      </c>
      <c r="J137" s="77">
        <f>' DATA BASE'!I39</f>
        <v>5000</v>
      </c>
      <c r="K137" s="77">
        <f>' DATA BASE'!J39</f>
        <v>5000</v>
      </c>
      <c r="L137" s="77">
        <f>' DATA BASE'!K39</f>
        <v>5000</v>
      </c>
      <c r="M137" s="77">
        <f>' DATA BASE'!L39</f>
        <v>5000</v>
      </c>
      <c r="N137" s="77">
        <f>' DATA BASE'!M39</f>
        <v>5000</v>
      </c>
      <c r="O137" s="77">
        <f>' DATA BASE'!N39</f>
        <v>5000</v>
      </c>
      <c r="P137" s="77">
        <f>' DATA BASE'!O39</f>
        <v>5000</v>
      </c>
      <c r="Q137" s="77">
        <f>' DATA BASE'!P39</f>
        <v>5000</v>
      </c>
      <c r="R137" s="77">
        <f>' DATA BASE'!Q39</f>
        <v>5000</v>
      </c>
      <c r="S137" s="77">
        <f>' DATA BASE'!R39</f>
        <v>5000</v>
      </c>
      <c r="T137" s="79">
        <f>SUM(H137:S137,H134:S134,H139:S139)</f>
        <v>60896</v>
      </c>
    </row>
    <row r="138" spans="1:20">
      <c r="A138" s="133"/>
      <c r="B138" s="133"/>
      <c r="C138" s="133"/>
      <c r="D138" s="133"/>
      <c r="E138" s="133"/>
      <c r="F138" s="133"/>
      <c r="G138" s="28" t="s">
        <v>5</v>
      </c>
      <c r="H138" s="77">
        <f>' DATA BASE'!S39</f>
        <v>33</v>
      </c>
      <c r="I138" s="77">
        <f>' DATA BASE'!T39</f>
        <v>33</v>
      </c>
      <c r="J138" s="77">
        <f>' DATA BASE'!U39</f>
        <v>33</v>
      </c>
      <c r="K138" s="77">
        <f>' DATA BASE'!V39</f>
        <v>33</v>
      </c>
      <c r="L138" s="77">
        <f>' DATA BASE'!W39</f>
        <v>33</v>
      </c>
      <c r="M138" s="77">
        <f>' DATA BASE'!X39</f>
        <v>33</v>
      </c>
      <c r="N138" s="77">
        <f>' DATA BASE'!Y39</f>
        <v>33</v>
      </c>
      <c r="O138" s="77">
        <f>' DATA BASE'!Z39</f>
        <v>33</v>
      </c>
      <c r="P138" s="77">
        <f>' DATA BASE'!AA39</f>
        <v>33</v>
      </c>
      <c r="Q138" s="77">
        <f>' DATA BASE'!AB39</f>
        <v>33</v>
      </c>
      <c r="R138" s="77">
        <f>' DATA BASE'!AC39</f>
        <v>33</v>
      </c>
      <c r="S138" s="77">
        <f>' DATA BASE'!AD39</f>
        <v>33</v>
      </c>
      <c r="T138" s="80"/>
    </row>
    <row r="139" spans="1:20">
      <c r="A139" s="133"/>
      <c r="B139" s="133"/>
      <c r="C139" s="133"/>
      <c r="D139" s="133"/>
      <c r="E139" s="133"/>
      <c r="F139" s="133"/>
      <c r="G139" s="28" t="s">
        <v>59</v>
      </c>
      <c r="H139" s="77">
        <f>' DATA BASE'!AE39</f>
        <v>0</v>
      </c>
      <c r="I139" s="77">
        <f>' DATA BASE'!AF39</f>
        <v>0</v>
      </c>
      <c r="J139" s="77">
        <f>' DATA BASE'!AG39</f>
        <v>500</v>
      </c>
      <c r="K139" s="77">
        <f>' DATA BASE'!AH39</f>
        <v>0</v>
      </c>
      <c r="L139" s="77">
        <f>' DATA BASE'!AI39</f>
        <v>0</v>
      </c>
      <c r="M139" s="77">
        <f>' DATA BASE'!AJ39</f>
        <v>0</v>
      </c>
      <c r="N139" s="77">
        <f>' DATA BASE'!AK39</f>
        <v>0</v>
      </c>
      <c r="O139" s="77">
        <f>' DATA BASE'!AL39</f>
        <v>0</v>
      </c>
      <c r="P139" s="77">
        <f>' DATA BASE'!AM39</f>
        <v>0</v>
      </c>
      <c r="Q139" s="77">
        <f>' DATA BASE'!AN39</f>
        <v>0</v>
      </c>
      <c r="R139" s="77">
        <f>' DATA BASE'!AO39</f>
        <v>0</v>
      </c>
      <c r="S139" s="77">
        <f>' DATA BASE'!AP39</f>
        <v>0</v>
      </c>
      <c r="T139" s="81"/>
    </row>
    <row r="140" spans="1:20">
      <c r="A140" s="134"/>
      <c r="B140" s="134"/>
      <c r="C140" s="134"/>
      <c r="D140" s="134"/>
      <c r="E140" s="134"/>
      <c r="F140" s="134"/>
      <c r="G140" s="28" t="s">
        <v>12</v>
      </c>
      <c r="H140" s="78">
        <f t="shared" ref="H140:T140" si="33">SUM(H137:H139)</f>
        <v>5033</v>
      </c>
      <c r="I140" s="78">
        <f t="shared" si="33"/>
        <v>5033</v>
      </c>
      <c r="J140" s="78">
        <f t="shared" si="33"/>
        <v>5533</v>
      </c>
      <c r="K140" s="78">
        <f t="shared" si="33"/>
        <v>5033</v>
      </c>
      <c r="L140" s="78">
        <f t="shared" si="33"/>
        <v>5033</v>
      </c>
      <c r="M140" s="78">
        <f t="shared" si="33"/>
        <v>5033</v>
      </c>
      <c r="N140" s="78">
        <f t="shared" si="33"/>
        <v>5033</v>
      </c>
      <c r="O140" s="78">
        <f t="shared" si="33"/>
        <v>5033</v>
      </c>
      <c r="P140" s="78">
        <f t="shared" si="33"/>
        <v>5033</v>
      </c>
      <c r="Q140" s="78">
        <f t="shared" si="33"/>
        <v>5033</v>
      </c>
      <c r="R140" s="78">
        <f t="shared" si="33"/>
        <v>5033</v>
      </c>
      <c r="S140" s="78">
        <f t="shared" si="33"/>
        <v>5033</v>
      </c>
      <c r="T140" s="78">
        <f t="shared" si="33"/>
        <v>60896</v>
      </c>
    </row>
    <row r="141" spans="1:20">
      <c r="A141" s="132">
        <f>' DATA BASE'!A40</f>
        <v>35</v>
      </c>
      <c r="B141" s="132" t="str">
        <f>' DATA BASE'!B40</f>
        <v>re</v>
      </c>
      <c r="C141" s="132">
        <f>' DATA BASE'!C40</f>
        <v>0</v>
      </c>
      <c r="D141" s="132">
        <f>' DATA BASE'!D40</f>
        <v>0</v>
      </c>
      <c r="E141" s="132">
        <f>' DATA BASE'!E40</f>
        <v>0</v>
      </c>
      <c r="F141" s="132">
        <f>' DATA BASE'!F40</f>
        <v>0</v>
      </c>
      <c r="G141" s="28" t="s">
        <v>58</v>
      </c>
      <c r="H141" s="77">
        <f>' DATA BASE'!G40</f>
        <v>5000</v>
      </c>
      <c r="I141" s="77">
        <f>' DATA BASE'!H40</f>
        <v>5000</v>
      </c>
      <c r="J141" s="77">
        <f>' DATA BASE'!I40</f>
        <v>5000</v>
      </c>
      <c r="K141" s="77">
        <f>' DATA BASE'!J40</f>
        <v>5000</v>
      </c>
      <c r="L141" s="77">
        <f>' DATA BASE'!K40</f>
        <v>5000</v>
      </c>
      <c r="M141" s="77">
        <f>' DATA BASE'!L40</f>
        <v>5000</v>
      </c>
      <c r="N141" s="77">
        <f>' DATA BASE'!M40</f>
        <v>5000</v>
      </c>
      <c r="O141" s="77">
        <f>' DATA BASE'!N40</f>
        <v>5000</v>
      </c>
      <c r="P141" s="77">
        <f>' DATA BASE'!O40</f>
        <v>5000</v>
      </c>
      <c r="Q141" s="77">
        <f>' DATA BASE'!P40</f>
        <v>5000</v>
      </c>
      <c r="R141" s="77">
        <f>' DATA BASE'!Q40</f>
        <v>5000</v>
      </c>
      <c r="S141" s="77">
        <f>' DATA BASE'!R40</f>
        <v>5000</v>
      </c>
      <c r="T141" s="79">
        <f>SUM(H141:S141,H138:S138,H143:S143)</f>
        <v>60896</v>
      </c>
    </row>
    <row r="142" spans="1:20">
      <c r="A142" s="133"/>
      <c r="B142" s="133"/>
      <c r="C142" s="133"/>
      <c r="D142" s="133"/>
      <c r="E142" s="133"/>
      <c r="F142" s="133"/>
      <c r="G142" s="28" t="s">
        <v>5</v>
      </c>
      <c r="H142" s="77">
        <f>' DATA BASE'!S40</f>
        <v>33</v>
      </c>
      <c r="I142" s="77">
        <f>' DATA BASE'!T40</f>
        <v>33</v>
      </c>
      <c r="J142" s="77">
        <f>' DATA BASE'!U40</f>
        <v>33</v>
      </c>
      <c r="K142" s="77">
        <f>' DATA BASE'!V40</f>
        <v>33</v>
      </c>
      <c r="L142" s="77">
        <f>' DATA BASE'!W40</f>
        <v>33</v>
      </c>
      <c r="M142" s="77">
        <f>' DATA BASE'!X40</f>
        <v>33</v>
      </c>
      <c r="N142" s="77">
        <f>' DATA BASE'!Y40</f>
        <v>33</v>
      </c>
      <c r="O142" s="77">
        <f>' DATA BASE'!Z40</f>
        <v>33</v>
      </c>
      <c r="P142" s="77">
        <f>' DATA BASE'!AA40</f>
        <v>33</v>
      </c>
      <c r="Q142" s="77">
        <f>' DATA BASE'!AB40</f>
        <v>33</v>
      </c>
      <c r="R142" s="77">
        <f>' DATA BASE'!AC40</f>
        <v>33</v>
      </c>
      <c r="S142" s="77">
        <f>' DATA BASE'!AD40</f>
        <v>33</v>
      </c>
      <c r="T142" s="80"/>
    </row>
    <row r="143" spans="1:20">
      <c r="A143" s="133"/>
      <c r="B143" s="133"/>
      <c r="C143" s="133"/>
      <c r="D143" s="133"/>
      <c r="E143" s="133"/>
      <c r="F143" s="133"/>
      <c r="G143" s="28" t="s">
        <v>59</v>
      </c>
      <c r="H143" s="77">
        <f>' DATA BASE'!AE40</f>
        <v>0</v>
      </c>
      <c r="I143" s="77">
        <f>' DATA BASE'!AF40</f>
        <v>0</v>
      </c>
      <c r="J143" s="77">
        <f>' DATA BASE'!AG40</f>
        <v>500</v>
      </c>
      <c r="K143" s="77">
        <f>' DATA BASE'!AH40</f>
        <v>0</v>
      </c>
      <c r="L143" s="77">
        <f>' DATA BASE'!AI40</f>
        <v>0</v>
      </c>
      <c r="M143" s="77">
        <f>' DATA BASE'!AJ40</f>
        <v>0</v>
      </c>
      <c r="N143" s="77">
        <f>' DATA BASE'!AK40</f>
        <v>0</v>
      </c>
      <c r="O143" s="77">
        <f>' DATA BASE'!AL40</f>
        <v>0</v>
      </c>
      <c r="P143" s="77">
        <f>' DATA BASE'!AM40</f>
        <v>0</v>
      </c>
      <c r="Q143" s="77">
        <f>' DATA BASE'!AN40</f>
        <v>0</v>
      </c>
      <c r="R143" s="77">
        <f>' DATA BASE'!AO40</f>
        <v>0</v>
      </c>
      <c r="S143" s="77">
        <f>' DATA BASE'!AP40</f>
        <v>0</v>
      </c>
      <c r="T143" s="81"/>
    </row>
    <row r="144" spans="1:20">
      <c r="A144" s="134"/>
      <c r="B144" s="134"/>
      <c r="C144" s="134"/>
      <c r="D144" s="134"/>
      <c r="E144" s="134"/>
      <c r="F144" s="134"/>
      <c r="G144" s="28" t="s">
        <v>12</v>
      </c>
      <c r="H144" s="78">
        <f t="shared" ref="H144:T144" si="34">SUM(H141:H143)</f>
        <v>5033</v>
      </c>
      <c r="I144" s="78">
        <f t="shared" si="34"/>
        <v>5033</v>
      </c>
      <c r="J144" s="78">
        <f t="shared" si="34"/>
        <v>5533</v>
      </c>
      <c r="K144" s="78">
        <f t="shared" si="34"/>
        <v>5033</v>
      </c>
      <c r="L144" s="78">
        <f t="shared" si="34"/>
        <v>5033</v>
      </c>
      <c r="M144" s="78">
        <f t="shared" si="34"/>
        <v>5033</v>
      </c>
      <c r="N144" s="78">
        <f t="shared" si="34"/>
        <v>5033</v>
      </c>
      <c r="O144" s="78">
        <f t="shared" si="34"/>
        <v>5033</v>
      </c>
      <c r="P144" s="78">
        <f t="shared" si="34"/>
        <v>5033</v>
      </c>
      <c r="Q144" s="78">
        <f t="shared" si="34"/>
        <v>5033</v>
      </c>
      <c r="R144" s="78">
        <f t="shared" si="34"/>
        <v>5033</v>
      </c>
      <c r="S144" s="78">
        <f t="shared" si="34"/>
        <v>5033</v>
      </c>
      <c r="T144" s="78">
        <f t="shared" si="34"/>
        <v>60896</v>
      </c>
    </row>
    <row r="145" spans="1:20">
      <c r="A145" s="132">
        <f>' DATA BASE'!A41</f>
        <v>36</v>
      </c>
      <c r="B145" s="132" t="str">
        <f>' DATA BASE'!B41</f>
        <v>re</v>
      </c>
      <c r="C145" s="132">
        <f>' DATA BASE'!C41</f>
        <v>0</v>
      </c>
      <c r="D145" s="132">
        <f>' DATA BASE'!D41</f>
        <v>0</v>
      </c>
      <c r="E145" s="132">
        <f>' DATA BASE'!E41</f>
        <v>0</v>
      </c>
      <c r="F145" s="132">
        <f>' DATA BASE'!F41</f>
        <v>0</v>
      </c>
      <c r="G145" s="28" t="s">
        <v>58</v>
      </c>
      <c r="H145" s="77">
        <f>' DATA BASE'!G41</f>
        <v>5000</v>
      </c>
      <c r="I145" s="77">
        <f>' DATA BASE'!H41</f>
        <v>5000</v>
      </c>
      <c r="J145" s="77">
        <f>' DATA BASE'!I41</f>
        <v>5000</v>
      </c>
      <c r="K145" s="77">
        <f>' DATA BASE'!J41</f>
        <v>5000</v>
      </c>
      <c r="L145" s="77">
        <f>' DATA BASE'!K41</f>
        <v>5000</v>
      </c>
      <c r="M145" s="77">
        <f>' DATA BASE'!L41</f>
        <v>5000</v>
      </c>
      <c r="N145" s="77">
        <f>' DATA BASE'!M41</f>
        <v>5000</v>
      </c>
      <c r="O145" s="77">
        <f>' DATA BASE'!N41</f>
        <v>5000</v>
      </c>
      <c r="P145" s="77">
        <f>' DATA BASE'!O41</f>
        <v>5000</v>
      </c>
      <c r="Q145" s="77">
        <f>' DATA BASE'!P41</f>
        <v>5000</v>
      </c>
      <c r="R145" s="77">
        <f>' DATA BASE'!Q41</f>
        <v>5000</v>
      </c>
      <c r="S145" s="77">
        <f>' DATA BASE'!R41</f>
        <v>5000</v>
      </c>
      <c r="T145" s="79">
        <f>SUM(H145:S145,H142:S142,H147:S147)</f>
        <v>60896</v>
      </c>
    </row>
    <row r="146" spans="1:20">
      <c r="A146" s="133"/>
      <c r="B146" s="133"/>
      <c r="C146" s="133"/>
      <c r="D146" s="133"/>
      <c r="E146" s="133"/>
      <c r="F146" s="133"/>
      <c r="G146" s="28" t="s">
        <v>5</v>
      </c>
      <c r="H146" s="77">
        <f>' DATA BASE'!S41</f>
        <v>33</v>
      </c>
      <c r="I146" s="77">
        <f>' DATA BASE'!T41</f>
        <v>33</v>
      </c>
      <c r="J146" s="77">
        <f>' DATA BASE'!U41</f>
        <v>33</v>
      </c>
      <c r="K146" s="77">
        <f>' DATA BASE'!V41</f>
        <v>33</v>
      </c>
      <c r="L146" s="77">
        <f>' DATA BASE'!W41</f>
        <v>33</v>
      </c>
      <c r="M146" s="77">
        <f>' DATA BASE'!X41</f>
        <v>33</v>
      </c>
      <c r="N146" s="77">
        <f>' DATA BASE'!Y41</f>
        <v>33</v>
      </c>
      <c r="O146" s="77">
        <f>' DATA BASE'!Z41</f>
        <v>33</v>
      </c>
      <c r="P146" s="77">
        <f>' DATA BASE'!AA41</f>
        <v>33</v>
      </c>
      <c r="Q146" s="77">
        <f>' DATA BASE'!AB41</f>
        <v>33</v>
      </c>
      <c r="R146" s="77">
        <f>' DATA BASE'!AC41</f>
        <v>33</v>
      </c>
      <c r="S146" s="77">
        <f>' DATA BASE'!AD41</f>
        <v>33</v>
      </c>
      <c r="T146" s="80"/>
    </row>
    <row r="147" spans="1:20">
      <c r="A147" s="133"/>
      <c r="B147" s="133"/>
      <c r="C147" s="133"/>
      <c r="D147" s="133"/>
      <c r="E147" s="133"/>
      <c r="F147" s="133"/>
      <c r="G147" s="28" t="s">
        <v>59</v>
      </c>
      <c r="H147" s="77">
        <f>' DATA BASE'!AE41</f>
        <v>0</v>
      </c>
      <c r="I147" s="77">
        <f>' DATA BASE'!AF41</f>
        <v>0</v>
      </c>
      <c r="J147" s="77">
        <f>' DATA BASE'!AG41</f>
        <v>500</v>
      </c>
      <c r="K147" s="77">
        <f>' DATA BASE'!AH41</f>
        <v>0</v>
      </c>
      <c r="L147" s="77">
        <f>' DATA BASE'!AI41</f>
        <v>0</v>
      </c>
      <c r="M147" s="77">
        <f>' DATA BASE'!AJ41</f>
        <v>0</v>
      </c>
      <c r="N147" s="77">
        <f>' DATA BASE'!AK41</f>
        <v>0</v>
      </c>
      <c r="O147" s="77">
        <f>' DATA BASE'!AL41</f>
        <v>0</v>
      </c>
      <c r="P147" s="77">
        <f>' DATA BASE'!AM41</f>
        <v>0</v>
      </c>
      <c r="Q147" s="77">
        <f>' DATA BASE'!AN41</f>
        <v>0</v>
      </c>
      <c r="R147" s="77">
        <f>' DATA BASE'!AO41</f>
        <v>0</v>
      </c>
      <c r="S147" s="77">
        <f>' DATA BASE'!AP41</f>
        <v>0</v>
      </c>
      <c r="T147" s="81"/>
    </row>
    <row r="148" spans="1:20">
      <c r="A148" s="134"/>
      <c r="B148" s="134"/>
      <c r="C148" s="134"/>
      <c r="D148" s="134"/>
      <c r="E148" s="134"/>
      <c r="F148" s="134"/>
      <c r="G148" s="28" t="s">
        <v>12</v>
      </c>
      <c r="H148" s="78">
        <f t="shared" ref="H148:T148" si="35">SUM(H145:H147)</f>
        <v>5033</v>
      </c>
      <c r="I148" s="78">
        <f t="shared" si="35"/>
        <v>5033</v>
      </c>
      <c r="J148" s="78">
        <f t="shared" si="35"/>
        <v>5533</v>
      </c>
      <c r="K148" s="78">
        <f t="shared" si="35"/>
        <v>5033</v>
      </c>
      <c r="L148" s="78">
        <f t="shared" si="35"/>
        <v>5033</v>
      </c>
      <c r="M148" s="78">
        <f t="shared" si="35"/>
        <v>5033</v>
      </c>
      <c r="N148" s="78">
        <f t="shared" si="35"/>
        <v>5033</v>
      </c>
      <c r="O148" s="78">
        <f t="shared" si="35"/>
        <v>5033</v>
      </c>
      <c r="P148" s="78">
        <f t="shared" si="35"/>
        <v>5033</v>
      </c>
      <c r="Q148" s="78">
        <f t="shared" si="35"/>
        <v>5033</v>
      </c>
      <c r="R148" s="78">
        <f t="shared" si="35"/>
        <v>5033</v>
      </c>
      <c r="S148" s="78">
        <f t="shared" si="35"/>
        <v>5033</v>
      </c>
      <c r="T148" s="78">
        <f t="shared" si="35"/>
        <v>60896</v>
      </c>
    </row>
    <row r="149" spans="1:20">
      <c r="A149" s="132">
        <f>' DATA BASE'!A42</f>
        <v>37</v>
      </c>
      <c r="B149" s="132" t="str">
        <f>' DATA BASE'!B42</f>
        <v>re</v>
      </c>
      <c r="C149" s="132">
        <f>' DATA BASE'!C42</f>
        <v>0</v>
      </c>
      <c r="D149" s="132">
        <f>' DATA BASE'!D42</f>
        <v>0</v>
      </c>
      <c r="E149" s="132">
        <f>' DATA BASE'!E42</f>
        <v>0</v>
      </c>
      <c r="F149" s="132">
        <f>' DATA BASE'!F42</f>
        <v>0</v>
      </c>
      <c r="G149" s="28" t="s">
        <v>58</v>
      </c>
      <c r="H149" s="77">
        <f>' DATA BASE'!G42</f>
        <v>5000</v>
      </c>
      <c r="I149" s="77">
        <f>' DATA BASE'!H42</f>
        <v>5000</v>
      </c>
      <c r="J149" s="77">
        <f>' DATA BASE'!I42</f>
        <v>5000</v>
      </c>
      <c r="K149" s="77">
        <f>' DATA BASE'!J42</f>
        <v>5000</v>
      </c>
      <c r="L149" s="77">
        <f>' DATA BASE'!K42</f>
        <v>5000</v>
      </c>
      <c r="M149" s="77">
        <f>' DATA BASE'!L42</f>
        <v>5000</v>
      </c>
      <c r="N149" s="77">
        <f>' DATA BASE'!M42</f>
        <v>5000</v>
      </c>
      <c r="O149" s="77">
        <f>' DATA BASE'!N42</f>
        <v>5000</v>
      </c>
      <c r="P149" s="77">
        <f>' DATA BASE'!O42</f>
        <v>5000</v>
      </c>
      <c r="Q149" s="77">
        <f>' DATA BASE'!P42</f>
        <v>5000</v>
      </c>
      <c r="R149" s="77">
        <f>' DATA BASE'!Q42</f>
        <v>5000</v>
      </c>
      <c r="S149" s="77">
        <f>' DATA BASE'!R42</f>
        <v>5000</v>
      </c>
      <c r="T149" s="79">
        <f>SUM(H149:S149,H146:S146,H151:S151)</f>
        <v>60896</v>
      </c>
    </row>
    <row r="150" spans="1:20">
      <c r="A150" s="133"/>
      <c r="B150" s="133"/>
      <c r="C150" s="133"/>
      <c r="D150" s="133"/>
      <c r="E150" s="133"/>
      <c r="F150" s="133"/>
      <c r="G150" s="28" t="s">
        <v>5</v>
      </c>
      <c r="H150" s="77">
        <f>' DATA BASE'!S42</f>
        <v>33</v>
      </c>
      <c r="I150" s="77">
        <f>' DATA BASE'!T42</f>
        <v>33</v>
      </c>
      <c r="J150" s="77">
        <f>' DATA BASE'!U42</f>
        <v>33</v>
      </c>
      <c r="K150" s="77">
        <f>' DATA BASE'!V42</f>
        <v>33</v>
      </c>
      <c r="L150" s="77">
        <f>' DATA BASE'!W42</f>
        <v>33</v>
      </c>
      <c r="M150" s="77">
        <f>' DATA BASE'!X42</f>
        <v>33</v>
      </c>
      <c r="N150" s="77">
        <f>' DATA BASE'!Y42</f>
        <v>33</v>
      </c>
      <c r="O150" s="77">
        <f>' DATA BASE'!Z42</f>
        <v>33</v>
      </c>
      <c r="P150" s="77">
        <f>' DATA BASE'!AA42</f>
        <v>33</v>
      </c>
      <c r="Q150" s="77">
        <f>' DATA BASE'!AB42</f>
        <v>33</v>
      </c>
      <c r="R150" s="77">
        <f>' DATA BASE'!AC42</f>
        <v>33</v>
      </c>
      <c r="S150" s="77">
        <f>' DATA BASE'!AD42</f>
        <v>33</v>
      </c>
      <c r="T150" s="80"/>
    </row>
    <row r="151" spans="1:20">
      <c r="A151" s="133"/>
      <c r="B151" s="133"/>
      <c r="C151" s="133"/>
      <c r="D151" s="133"/>
      <c r="E151" s="133"/>
      <c r="F151" s="133"/>
      <c r="G151" s="28" t="s">
        <v>59</v>
      </c>
      <c r="H151" s="77">
        <f>' DATA BASE'!AE42</f>
        <v>0</v>
      </c>
      <c r="I151" s="77">
        <f>' DATA BASE'!AF42</f>
        <v>0</v>
      </c>
      <c r="J151" s="77">
        <f>' DATA BASE'!AG42</f>
        <v>500</v>
      </c>
      <c r="K151" s="77">
        <f>' DATA BASE'!AH42</f>
        <v>0</v>
      </c>
      <c r="L151" s="77">
        <f>' DATA BASE'!AI42</f>
        <v>0</v>
      </c>
      <c r="M151" s="77">
        <f>' DATA BASE'!AJ42</f>
        <v>0</v>
      </c>
      <c r="N151" s="77">
        <f>' DATA BASE'!AK42</f>
        <v>0</v>
      </c>
      <c r="O151" s="77">
        <f>' DATA BASE'!AL42</f>
        <v>0</v>
      </c>
      <c r="P151" s="77">
        <f>' DATA BASE'!AM42</f>
        <v>0</v>
      </c>
      <c r="Q151" s="77">
        <f>' DATA BASE'!AN42</f>
        <v>0</v>
      </c>
      <c r="R151" s="77">
        <f>' DATA BASE'!AO42</f>
        <v>0</v>
      </c>
      <c r="S151" s="77">
        <f>' DATA BASE'!AP42</f>
        <v>0</v>
      </c>
      <c r="T151" s="81"/>
    </row>
    <row r="152" spans="1:20">
      <c r="A152" s="134"/>
      <c r="B152" s="134"/>
      <c r="C152" s="134"/>
      <c r="D152" s="134"/>
      <c r="E152" s="134"/>
      <c r="F152" s="134"/>
      <c r="G152" s="28" t="s">
        <v>12</v>
      </c>
      <c r="H152" s="78">
        <f t="shared" ref="H152:T152" si="36">SUM(H149:H151)</f>
        <v>5033</v>
      </c>
      <c r="I152" s="78">
        <f t="shared" si="36"/>
        <v>5033</v>
      </c>
      <c r="J152" s="78">
        <f t="shared" si="36"/>
        <v>5533</v>
      </c>
      <c r="K152" s="78">
        <f t="shared" si="36"/>
        <v>5033</v>
      </c>
      <c r="L152" s="78">
        <f t="shared" si="36"/>
        <v>5033</v>
      </c>
      <c r="M152" s="78">
        <f t="shared" si="36"/>
        <v>5033</v>
      </c>
      <c r="N152" s="78">
        <f t="shared" si="36"/>
        <v>5033</v>
      </c>
      <c r="O152" s="78">
        <f t="shared" si="36"/>
        <v>5033</v>
      </c>
      <c r="P152" s="78">
        <f t="shared" si="36"/>
        <v>5033</v>
      </c>
      <c r="Q152" s="78">
        <f t="shared" si="36"/>
        <v>5033</v>
      </c>
      <c r="R152" s="78">
        <f t="shared" si="36"/>
        <v>5033</v>
      </c>
      <c r="S152" s="78">
        <f t="shared" si="36"/>
        <v>5033</v>
      </c>
      <c r="T152" s="78">
        <f t="shared" si="36"/>
        <v>60896</v>
      </c>
    </row>
    <row r="153" spans="1:20">
      <c r="A153" s="132">
        <f>' DATA BASE'!A43</f>
        <v>38</v>
      </c>
      <c r="B153" s="132" t="str">
        <f>' DATA BASE'!B43</f>
        <v>re</v>
      </c>
      <c r="C153" s="132">
        <f>' DATA BASE'!C43</f>
        <v>0</v>
      </c>
      <c r="D153" s="132">
        <f>' DATA BASE'!D43</f>
        <v>0</v>
      </c>
      <c r="E153" s="132">
        <f>' DATA BASE'!E43</f>
        <v>0</v>
      </c>
      <c r="F153" s="132">
        <f>' DATA BASE'!F43</f>
        <v>0</v>
      </c>
      <c r="G153" s="28" t="s">
        <v>58</v>
      </c>
      <c r="H153" s="77">
        <f>' DATA BASE'!G43</f>
        <v>5000</v>
      </c>
      <c r="I153" s="77">
        <f>' DATA BASE'!H43</f>
        <v>5000</v>
      </c>
      <c r="J153" s="77">
        <f>' DATA BASE'!I43</f>
        <v>5000</v>
      </c>
      <c r="K153" s="77">
        <f>' DATA BASE'!J43</f>
        <v>5000</v>
      </c>
      <c r="L153" s="77">
        <f>' DATA BASE'!K43</f>
        <v>5000</v>
      </c>
      <c r="M153" s="77">
        <f>' DATA BASE'!L43</f>
        <v>5000</v>
      </c>
      <c r="N153" s="77">
        <f>' DATA BASE'!M43</f>
        <v>5000</v>
      </c>
      <c r="O153" s="77">
        <f>' DATA BASE'!N43</f>
        <v>5000</v>
      </c>
      <c r="P153" s="77">
        <f>' DATA BASE'!O43</f>
        <v>5000</v>
      </c>
      <c r="Q153" s="77">
        <f>' DATA BASE'!P43</f>
        <v>5000</v>
      </c>
      <c r="R153" s="77">
        <f>' DATA BASE'!Q43</f>
        <v>5000</v>
      </c>
      <c r="S153" s="77">
        <f>' DATA BASE'!R43</f>
        <v>5000</v>
      </c>
      <c r="T153" s="79">
        <f>SUM(H153:S153,H150:S150,H155:S155)</f>
        <v>60896</v>
      </c>
    </row>
    <row r="154" spans="1:20">
      <c r="A154" s="133"/>
      <c r="B154" s="133"/>
      <c r="C154" s="133"/>
      <c r="D154" s="133"/>
      <c r="E154" s="133"/>
      <c r="F154" s="133"/>
      <c r="G154" s="28" t="s">
        <v>5</v>
      </c>
      <c r="H154" s="77">
        <f>' DATA BASE'!S43</f>
        <v>33</v>
      </c>
      <c r="I154" s="77">
        <f>' DATA BASE'!T43</f>
        <v>33</v>
      </c>
      <c r="J154" s="77">
        <f>' DATA BASE'!U43</f>
        <v>33</v>
      </c>
      <c r="K154" s="77">
        <f>' DATA BASE'!V43</f>
        <v>33</v>
      </c>
      <c r="L154" s="77">
        <f>' DATA BASE'!W43</f>
        <v>33</v>
      </c>
      <c r="M154" s="77">
        <f>' DATA BASE'!X43</f>
        <v>33</v>
      </c>
      <c r="N154" s="77">
        <f>' DATA BASE'!Y43</f>
        <v>33</v>
      </c>
      <c r="O154" s="77">
        <f>' DATA BASE'!Z43</f>
        <v>33</v>
      </c>
      <c r="P154" s="77">
        <f>' DATA BASE'!AA43</f>
        <v>33</v>
      </c>
      <c r="Q154" s="77">
        <f>' DATA BASE'!AB43</f>
        <v>33</v>
      </c>
      <c r="R154" s="77">
        <f>' DATA BASE'!AC43</f>
        <v>33</v>
      </c>
      <c r="S154" s="77">
        <f>' DATA BASE'!AD43</f>
        <v>33</v>
      </c>
      <c r="T154" s="80"/>
    </row>
    <row r="155" spans="1:20">
      <c r="A155" s="133"/>
      <c r="B155" s="133"/>
      <c r="C155" s="133"/>
      <c r="D155" s="133"/>
      <c r="E155" s="133"/>
      <c r="F155" s="133"/>
      <c r="G155" s="28" t="s">
        <v>59</v>
      </c>
      <c r="H155" s="77">
        <f>' DATA BASE'!AE43</f>
        <v>0</v>
      </c>
      <c r="I155" s="77">
        <f>' DATA BASE'!AF43</f>
        <v>0</v>
      </c>
      <c r="J155" s="77">
        <f>' DATA BASE'!AG43</f>
        <v>500</v>
      </c>
      <c r="K155" s="77">
        <f>' DATA BASE'!AH43</f>
        <v>0</v>
      </c>
      <c r="L155" s="77">
        <f>' DATA BASE'!AI43</f>
        <v>0</v>
      </c>
      <c r="M155" s="77">
        <f>' DATA BASE'!AJ43</f>
        <v>0</v>
      </c>
      <c r="N155" s="77">
        <f>' DATA BASE'!AK43</f>
        <v>0</v>
      </c>
      <c r="O155" s="77">
        <f>' DATA BASE'!AL43</f>
        <v>0</v>
      </c>
      <c r="P155" s="77">
        <f>' DATA BASE'!AM43</f>
        <v>0</v>
      </c>
      <c r="Q155" s="77">
        <f>' DATA BASE'!AN43</f>
        <v>0</v>
      </c>
      <c r="R155" s="77">
        <f>' DATA BASE'!AO43</f>
        <v>0</v>
      </c>
      <c r="S155" s="77">
        <f>' DATA BASE'!AP43</f>
        <v>0</v>
      </c>
      <c r="T155" s="81"/>
    </row>
    <row r="156" spans="1:20">
      <c r="A156" s="134"/>
      <c r="B156" s="134"/>
      <c r="C156" s="134"/>
      <c r="D156" s="134"/>
      <c r="E156" s="134"/>
      <c r="F156" s="134"/>
      <c r="G156" s="28" t="s">
        <v>12</v>
      </c>
      <c r="H156" s="78">
        <f t="shared" ref="H156:T156" si="37">SUM(H153:H155)</f>
        <v>5033</v>
      </c>
      <c r="I156" s="78">
        <f t="shared" si="37"/>
        <v>5033</v>
      </c>
      <c r="J156" s="78">
        <f t="shared" si="37"/>
        <v>5533</v>
      </c>
      <c r="K156" s="78">
        <f t="shared" si="37"/>
        <v>5033</v>
      </c>
      <c r="L156" s="78">
        <f t="shared" si="37"/>
        <v>5033</v>
      </c>
      <c r="M156" s="78">
        <f t="shared" si="37"/>
        <v>5033</v>
      </c>
      <c r="N156" s="78">
        <f t="shared" si="37"/>
        <v>5033</v>
      </c>
      <c r="O156" s="78">
        <f t="shared" si="37"/>
        <v>5033</v>
      </c>
      <c r="P156" s="78">
        <f t="shared" si="37"/>
        <v>5033</v>
      </c>
      <c r="Q156" s="78">
        <f t="shared" si="37"/>
        <v>5033</v>
      </c>
      <c r="R156" s="78">
        <f t="shared" si="37"/>
        <v>5033</v>
      </c>
      <c r="S156" s="78">
        <f t="shared" si="37"/>
        <v>5033</v>
      </c>
      <c r="T156" s="78">
        <f t="shared" si="37"/>
        <v>60896</v>
      </c>
    </row>
    <row r="157" spans="1:20">
      <c r="A157" s="132">
        <f>' DATA BASE'!A44</f>
        <v>39</v>
      </c>
      <c r="B157" s="132" t="str">
        <f>' DATA BASE'!B44</f>
        <v>re</v>
      </c>
      <c r="C157" s="132">
        <f>' DATA BASE'!C44</f>
        <v>0</v>
      </c>
      <c r="D157" s="132">
        <f>' DATA BASE'!D44</f>
        <v>0</v>
      </c>
      <c r="E157" s="132">
        <f>' DATA BASE'!E44</f>
        <v>0</v>
      </c>
      <c r="F157" s="132">
        <f>' DATA BASE'!F44</f>
        <v>0</v>
      </c>
      <c r="G157" s="28" t="s">
        <v>58</v>
      </c>
      <c r="H157" s="77">
        <f>' DATA BASE'!G44</f>
        <v>5000</v>
      </c>
      <c r="I157" s="77">
        <f>' DATA BASE'!H44</f>
        <v>5000</v>
      </c>
      <c r="J157" s="77">
        <f>' DATA BASE'!I44</f>
        <v>5000</v>
      </c>
      <c r="K157" s="77">
        <f>' DATA BASE'!J44</f>
        <v>5000</v>
      </c>
      <c r="L157" s="77">
        <f>' DATA BASE'!K44</f>
        <v>5000</v>
      </c>
      <c r="M157" s="77">
        <f>' DATA BASE'!L44</f>
        <v>5000</v>
      </c>
      <c r="N157" s="77">
        <f>' DATA BASE'!M44</f>
        <v>5000</v>
      </c>
      <c r="O157" s="77">
        <f>' DATA BASE'!N44</f>
        <v>5000</v>
      </c>
      <c r="P157" s="77">
        <f>' DATA BASE'!O44</f>
        <v>5000</v>
      </c>
      <c r="Q157" s="77">
        <f>' DATA BASE'!P44</f>
        <v>5000</v>
      </c>
      <c r="R157" s="77">
        <f>' DATA BASE'!Q44</f>
        <v>5000</v>
      </c>
      <c r="S157" s="77">
        <f>' DATA BASE'!R44</f>
        <v>5000</v>
      </c>
      <c r="T157" s="79">
        <f>SUM(H157:S157,H154:S154,H159:S159)</f>
        <v>60896</v>
      </c>
    </row>
    <row r="158" spans="1:20">
      <c r="A158" s="133"/>
      <c r="B158" s="133"/>
      <c r="C158" s="133"/>
      <c r="D158" s="133"/>
      <c r="E158" s="133"/>
      <c r="F158" s="133"/>
      <c r="G158" s="28" t="s">
        <v>5</v>
      </c>
      <c r="H158" s="77">
        <f>' DATA BASE'!S44</f>
        <v>33</v>
      </c>
      <c r="I158" s="77">
        <f>' DATA BASE'!T44</f>
        <v>33</v>
      </c>
      <c r="J158" s="77">
        <f>' DATA BASE'!U44</f>
        <v>33</v>
      </c>
      <c r="K158" s="77">
        <f>' DATA BASE'!V44</f>
        <v>33</v>
      </c>
      <c r="L158" s="77">
        <f>' DATA BASE'!W44</f>
        <v>33</v>
      </c>
      <c r="M158" s="77">
        <f>' DATA BASE'!X44</f>
        <v>33</v>
      </c>
      <c r="N158" s="77">
        <f>' DATA BASE'!Y44</f>
        <v>33</v>
      </c>
      <c r="O158" s="77">
        <f>' DATA BASE'!Z44</f>
        <v>33</v>
      </c>
      <c r="P158" s="77">
        <f>' DATA BASE'!AA44</f>
        <v>33</v>
      </c>
      <c r="Q158" s="77">
        <f>' DATA BASE'!AB44</f>
        <v>33</v>
      </c>
      <c r="R158" s="77">
        <f>' DATA BASE'!AC44</f>
        <v>33</v>
      </c>
      <c r="S158" s="77">
        <f>' DATA BASE'!AD44</f>
        <v>33</v>
      </c>
      <c r="T158" s="80"/>
    </row>
    <row r="159" spans="1:20">
      <c r="A159" s="133"/>
      <c r="B159" s="133"/>
      <c r="C159" s="133"/>
      <c r="D159" s="133"/>
      <c r="E159" s="133"/>
      <c r="F159" s="133"/>
      <c r="G159" s="28" t="s">
        <v>59</v>
      </c>
      <c r="H159" s="77">
        <f>' DATA BASE'!AE44</f>
        <v>0</v>
      </c>
      <c r="I159" s="77">
        <f>' DATA BASE'!AF44</f>
        <v>0</v>
      </c>
      <c r="J159" s="77">
        <f>' DATA BASE'!AG44</f>
        <v>500</v>
      </c>
      <c r="K159" s="77">
        <f>' DATA BASE'!AH44</f>
        <v>0</v>
      </c>
      <c r="L159" s="77">
        <f>' DATA BASE'!AI44</f>
        <v>0</v>
      </c>
      <c r="M159" s="77">
        <f>' DATA BASE'!AJ44</f>
        <v>0</v>
      </c>
      <c r="N159" s="77">
        <f>' DATA BASE'!AK44</f>
        <v>0</v>
      </c>
      <c r="O159" s="77">
        <f>' DATA BASE'!AL44</f>
        <v>0</v>
      </c>
      <c r="P159" s="77">
        <f>' DATA BASE'!AM44</f>
        <v>0</v>
      </c>
      <c r="Q159" s="77">
        <f>' DATA BASE'!AN44</f>
        <v>0</v>
      </c>
      <c r="R159" s="77">
        <f>' DATA BASE'!AO44</f>
        <v>0</v>
      </c>
      <c r="S159" s="77">
        <f>' DATA BASE'!AP44</f>
        <v>0</v>
      </c>
      <c r="T159" s="81"/>
    </row>
    <row r="160" spans="1:20">
      <c r="A160" s="134"/>
      <c r="B160" s="134"/>
      <c r="C160" s="134"/>
      <c r="D160" s="134"/>
      <c r="E160" s="134"/>
      <c r="F160" s="134"/>
      <c r="G160" s="28" t="s">
        <v>12</v>
      </c>
      <c r="H160" s="78">
        <f t="shared" ref="H160:T160" si="38">SUM(H157:H159)</f>
        <v>5033</v>
      </c>
      <c r="I160" s="78">
        <f t="shared" si="38"/>
        <v>5033</v>
      </c>
      <c r="J160" s="78">
        <f t="shared" si="38"/>
        <v>5533</v>
      </c>
      <c r="K160" s="78">
        <f t="shared" si="38"/>
        <v>5033</v>
      </c>
      <c r="L160" s="78">
        <f t="shared" si="38"/>
        <v>5033</v>
      </c>
      <c r="M160" s="78">
        <f t="shared" si="38"/>
        <v>5033</v>
      </c>
      <c r="N160" s="78">
        <f t="shared" si="38"/>
        <v>5033</v>
      </c>
      <c r="O160" s="78">
        <f t="shared" si="38"/>
        <v>5033</v>
      </c>
      <c r="P160" s="78">
        <f t="shared" si="38"/>
        <v>5033</v>
      </c>
      <c r="Q160" s="78">
        <f t="shared" si="38"/>
        <v>5033</v>
      </c>
      <c r="R160" s="78">
        <f t="shared" si="38"/>
        <v>5033</v>
      </c>
      <c r="S160" s="78">
        <f t="shared" si="38"/>
        <v>5033</v>
      </c>
      <c r="T160" s="78">
        <f t="shared" si="38"/>
        <v>60896</v>
      </c>
    </row>
    <row r="161" spans="1:20">
      <c r="A161" s="132">
        <f>' DATA BASE'!A45</f>
        <v>40</v>
      </c>
      <c r="B161" s="132" t="str">
        <f>' DATA BASE'!B45</f>
        <v>re</v>
      </c>
      <c r="C161" s="132">
        <f>' DATA BASE'!C45</f>
        <v>0</v>
      </c>
      <c r="D161" s="132">
        <f>' DATA BASE'!D45</f>
        <v>0</v>
      </c>
      <c r="E161" s="132">
        <f>' DATA BASE'!E45</f>
        <v>0</v>
      </c>
      <c r="F161" s="132">
        <f>' DATA BASE'!F45</f>
        <v>0</v>
      </c>
      <c r="G161" s="28" t="s">
        <v>58</v>
      </c>
      <c r="H161" s="77">
        <f>' DATA BASE'!G45</f>
        <v>5000</v>
      </c>
      <c r="I161" s="77">
        <f>' DATA BASE'!H45</f>
        <v>5000</v>
      </c>
      <c r="J161" s="77">
        <f>' DATA BASE'!I45</f>
        <v>5000</v>
      </c>
      <c r="K161" s="77">
        <f>' DATA BASE'!J45</f>
        <v>5000</v>
      </c>
      <c r="L161" s="77">
        <f>' DATA BASE'!K45</f>
        <v>5000</v>
      </c>
      <c r="M161" s="77">
        <f>' DATA BASE'!L45</f>
        <v>5000</v>
      </c>
      <c r="N161" s="77">
        <f>' DATA BASE'!M45</f>
        <v>5000</v>
      </c>
      <c r="O161" s="77">
        <f>' DATA BASE'!N45</f>
        <v>5000</v>
      </c>
      <c r="P161" s="77">
        <f>' DATA BASE'!O45</f>
        <v>5000</v>
      </c>
      <c r="Q161" s="77">
        <f>' DATA BASE'!P45</f>
        <v>5000</v>
      </c>
      <c r="R161" s="77">
        <f>' DATA BASE'!Q45</f>
        <v>5000</v>
      </c>
      <c r="S161" s="77">
        <f>' DATA BASE'!R45</f>
        <v>5000</v>
      </c>
      <c r="T161" s="79">
        <f>SUM(H161:S161,H158:S158,H163:S163)</f>
        <v>60896</v>
      </c>
    </row>
    <row r="162" spans="1:20">
      <c r="A162" s="133"/>
      <c r="B162" s="133"/>
      <c r="C162" s="133"/>
      <c r="D162" s="133"/>
      <c r="E162" s="133"/>
      <c r="F162" s="133"/>
      <c r="G162" s="28" t="s">
        <v>5</v>
      </c>
      <c r="H162" s="77">
        <f>' DATA BASE'!S45</f>
        <v>33</v>
      </c>
      <c r="I162" s="77">
        <f>' DATA BASE'!T45</f>
        <v>33</v>
      </c>
      <c r="J162" s="77">
        <f>' DATA BASE'!U45</f>
        <v>33</v>
      </c>
      <c r="K162" s="77">
        <f>' DATA BASE'!V45</f>
        <v>33</v>
      </c>
      <c r="L162" s="77">
        <f>' DATA BASE'!W45</f>
        <v>33</v>
      </c>
      <c r="M162" s="77">
        <f>' DATA BASE'!X45</f>
        <v>33</v>
      </c>
      <c r="N162" s="77">
        <f>' DATA BASE'!Y45</f>
        <v>33</v>
      </c>
      <c r="O162" s="77">
        <f>' DATA BASE'!Z45</f>
        <v>33</v>
      </c>
      <c r="P162" s="77">
        <f>' DATA BASE'!AA45</f>
        <v>33</v>
      </c>
      <c r="Q162" s="77">
        <f>' DATA BASE'!AB45</f>
        <v>33</v>
      </c>
      <c r="R162" s="77">
        <f>' DATA BASE'!AC45</f>
        <v>33</v>
      </c>
      <c r="S162" s="77">
        <f>' DATA BASE'!AD45</f>
        <v>33</v>
      </c>
      <c r="T162" s="80"/>
    </row>
    <row r="163" spans="1:20">
      <c r="A163" s="133"/>
      <c r="B163" s="133"/>
      <c r="C163" s="133"/>
      <c r="D163" s="133"/>
      <c r="E163" s="133"/>
      <c r="F163" s="133"/>
      <c r="G163" s="28" t="s">
        <v>59</v>
      </c>
      <c r="H163" s="77">
        <f>' DATA BASE'!AE45</f>
        <v>0</v>
      </c>
      <c r="I163" s="77">
        <f>' DATA BASE'!AF45</f>
        <v>0</v>
      </c>
      <c r="J163" s="77">
        <f>' DATA BASE'!AG45</f>
        <v>500</v>
      </c>
      <c r="K163" s="77">
        <f>' DATA BASE'!AH45</f>
        <v>0</v>
      </c>
      <c r="L163" s="77">
        <f>' DATA BASE'!AI45</f>
        <v>0</v>
      </c>
      <c r="M163" s="77">
        <f>' DATA BASE'!AJ45</f>
        <v>0</v>
      </c>
      <c r="N163" s="77">
        <f>' DATA BASE'!AK45</f>
        <v>0</v>
      </c>
      <c r="O163" s="77">
        <f>' DATA BASE'!AL45</f>
        <v>0</v>
      </c>
      <c r="P163" s="77">
        <f>' DATA BASE'!AM45</f>
        <v>0</v>
      </c>
      <c r="Q163" s="77">
        <f>' DATA BASE'!AN45</f>
        <v>0</v>
      </c>
      <c r="R163" s="77">
        <f>' DATA BASE'!AO45</f>
        <v>0</v>
      </c>
      <c r="S163" s="77">
        <f>' DATA BASE'!AP45</f>
        <v>0</v>
      </c>
      <c r="T163" s="81"/>
    </row>
    <row r="164" spans="1:20">
      <c r="A164" s="134"/>
      <c r="B164" s="134"/>
      <c r="C164" s="134"/>
      <c r="D164" s="134"/>
      <c r="E164" s="134"/>
      <c r="F164" s="134"/>
      <c r="G164" s="28" t="s">
        <v>12</v>
      </c>
      <c r="H164" s="78">
        <f t="shared" ref="H164:T164" si="39">SUM(H161:H163)</f>
        <v>5033</v>
      </c>
      <c r="I164" s="78">
        <f t="shared" si="39"/>
        <v>5033</v>
      </c>
      <c r="J164" s="78">
        <f t="shared" si="39"/>
        <v>5533</v>
      </c>
      <c r="K164" s="78">
        <f t="shared" si="39"/>
        <v>5033</v>
      </c>
      <c r="L164" s="78">
        <f t="shared" si="39"/>
        <v>5033</v>
      </c>
      <c r="M164" s="78">
        <f t="shared" si="39"/>
        <v>5033</v>
      </c>
      <c r="N164" s="78">
        <f t="shared" si="39"/>
        <v>5033</v>
      </c>
      <c r="O164" s="78">
        <f t="shared" si="39"/>
        <v>5033</v>
      </c>
      <c r="P164" s="78">
        <f t="shared" si="39"/>
        <v>5033</v>
      </c>
      <c r="Q164" s="78">
        <f t="shared" si="39"/>
        <v>5033</v>
      </c>
      <c r="R164" s="78">
        <f t="shared" si="39"/>
        <v>5033</v>
      </c>
      <c r="S164" s="78">
        <f t="shared" si="39"/>
        <v>5033</v>
      </c>
      <c r="T164" s="78">
        <f t="shared" si="39"/>
        <v>60896</v>
      </c>
    </row>
    <row r="165" spans="1:20">
      <c r="A165" s="132">
        <f>' DATA BASE'!A46</f>
        <v>41</v>
      </c>
      <c r="B165" s="132" t="str">
        <f>' DATA BASE'!B46</f>
        <v>re</v>
      </c>
      <c r="C165" s="132">
        <f>' DATA BASE'!C46</f>
        <v>0</v>
      </c>
      <c r="D165" s="132">
        <f>' DATA BASE'!D46</f>
        <v>0</v>
      </c>
      <c r="E165" s="132">
        <f>' DATA BASE'!E46</f>
        <v>0</v>
      </c>
      <c r="F165" s="132">
        <f>' DATA BASE'!F46</f>
        <v>0</v>
      </c>
      <c r="G165" s="28" t="s">
        <v>58</v>
      </c>
      <c r="H165" s="77">
        <f>' DATA BASE'!G46</f>
        <v>5000</v>
      </c>
      <c r="I165" s="77">
        <f>' DATA BASE'!H46</f>
        <v>5000</v>
      </c>
      <c r="J165" s="77">
        <f>' DATA BASE'!I46</f>
        <v>5000</v>
      </c>
      <c r="K165" s="77">
        <f>' DATA BASE'!J46</f>
        <v>5000</v>
      </c>
      <c r="L165" s="77">
        <f>' DATA BASE'!K46</f>
        <v>5000</v>
      </c>
      <c r="M165" s="77">
        <f>' DATA BASE'!L46</f>
        <v>5000</v>
      </c>
      <c r="N165" s="77">
        <f>' DATA BASE'!M46</f>
        <v>5000</v>
      </c>
      <c r="O165" s="77">
        <f>' DATA BASE'!N46</f>
        <v>5000</v>
      </c>
      <c r="P165" s="77">
        <f>' DATA BASE'!O46</f>
        <v>5000</v>
      </c>
      <c r="Q165" s="77">
        <f>' DATA BASE'!P46</f>
        <v>5000</v>
      </c>
      <c r="R165" s="77">
        <f>' DATA BASE'!Q46</f>
        <v>5000</v>
      </c>
      <c r="S165" s="77">
        <f>' DATA BASE'!R46</f>
        <v>5000</v>
      </c>
      <c r="T165" s="79">
        <f>SUM(H165:S165,H162:S162,H167:S167)</f>
        <v>60896</v>
      </c>
    </row>
    <row r="166" spans="1:20">
      <c r="A166" s="133"/>
      <c r="B166" s="133"/>
      <c r="C166" s="133"/>
      <c r="D166" s="133"/>
      <c r="E166" s="133"/>
      <c r="F166" s="133"/>
      <c r="G166" s="28" t="s">
        <v>5</v>
      </c>
      <c r="H166" s="77">
        <f>' DATA BASE'!S46</f>
        <v>33</v>
      </c>
      <c r="I166" s="77">
        <f>' DATA BASE'!T46</f>
        <v>33</v>
      </c>
      <c r="J166" s="77">
        <f>' DATA BASE'!U46</f>
        <v>33</v>
      </c>
      <c r="K166" s="77">
        <f>' DATA BASE'!V46</f>
        <v>33</v>
      </c>
      <c r="L166" s="77">
        <f>' DATA BASE'!W46</f>
        <v>33</v>
      </c>
      <c r="M166" s="77">
        <f>' DATA BASE'!X46</f>
        <v>33</v>
      </c>
      <c r="N166" s="77">
        <f>' DATA BASE'!Y46</f>
        <v>33</v>
      </c>
      <c r="O166" s="77">
        <f>' DATA BASE'!Z46</f>
        <v>33</v>
      </c>
      <c r="P166" s="77">
        <f>' DATA BASE'!AA46</f>
        <v>33</v>
      </c>
      <c r="Q166" s="77">
        <f>' DATA BASE'!AB46</f>
        <v>33</v>
      </c>
      <c r="R166" s="77">
        <f>' DATA BASE'!AC46</f>
        <v>33</v>
      </c>
      <c r="S166" s="77">
        <f>' DATA BASE'!AD46</f>
        <v>33</v>
      </c>
      <c r="T166" s="80"/>
    </row>
    <row r="167" spans="1:20">
      <c r="A167" s="133"/>
      <c r="B167" s="133"/>
      <c r="C167" s="133"/>
      <c r="D167" s="133"/>
      <c r="E167" s="133"/>
      <c r="F167" s="133"/>
      <c r="G167" s="28" t="s">
        <v>59</v>
      </c>
      <c r="H167" s="77">
        <f>' DATA BASE'!AE46</f>
        <v>0</v>
      </c>
      <c r="I167" s="77">
        <f>' DATA BASE'!AF46</f>
        <v>0</v>
      </c>
      <c r="J167" s="77">
        <f>' DATA BASE'!AG46</f>
        <v>500</v>
      </c>
      <c r="K167" s="77">
        <f>' DATA BASE'!AH46</f>
        <v>0</v>
      </c>
      <c r="L167" s="77">
        <f>' DATA BASE'!AI46</f>
        <v>0</v>
      </c>
      <c r="M167" s="77">
        <f>' DATA BASE'!AJ46</f>
        <v>0</v>
      </c>
      <c r="N167" s="77">
        <f>' DATA BASE'!AK46</f>
        <v>0</v>
      </c>
      <c r="O167" s="77">
        <f>' DATA BASE'!AL46</f>
        <v>0</v>
      </c>
      <c r="P167" s="77">
        <f>' DATA BASE'!AM46</f>
        <v>0</v>
      </c>
      <c r="Q167" s="77">
        <f>' DATA BASE'!AN46</f>
        <v>0</v>
      </c>
      <c r="R167" s="77">
        <f>' DATA BASE'!AO46</f>
        <v>0</v>
      </c>
      <c r="S167" s="77">
        <f>' DATA BASE'!AP46</f>
        <v>0</v>
      </c>
      <c r="T167" s="81"/>
    </row>
    <row r="168" spans="1:20">
      <c r="A168" s="134"/>
      <c r="B168" s="134"/>
      <c r="C168" s="134"/>
      <c r="D168" s="134"/>
      <c r="E168" s="134"/>
      <c r="F168" s="134"/>
      <c r="G168" s="28" t="s">
        <v>12</v>
      </c>
      <c r="H168" s="78">
        <f t="shared" ref="H168:T168" si="40">SUM(H165:H167)</f>
        <v>5033</v>
      </c>
      <c r="I168" s="78">
        <f t="shared" si="40"/>
        <v>5033</v>
      </c>
      <c r="J168" s="78">
        <f t="shared" si="40"/>
        <v>5533</v>
      </c>
      <c r="K168" s="78">
        <f t="shared" si="40"/>
        <v>5033</v>
      </c>
      <c r="L168" s="78">
        <f t="shared" si="40"/>
        <v>5033</v>
      </c>
      <c r="M168" s="78">
        <f t="shared" si="40"/>
        <v>5033</v>
      </c>
      <c r="N168" s="78">
        <f t="shared" si="40"/>
        <v>5033</v>
      </c>
      <c r="O168" s="78">
        <f t="shared" si="40"/>
        <v>5033</v>
      </c>
      <c r="P168" s="78">
        <f t="shared" si="40"/>
        <v>5033</v>
      </c>
      <c r="Q168" s="78">
        <f t="shared" si="40"/>
        <v>5033</v>
      </c>
      <c r="R168" s="78">
        <f t="shared" si="40"/>
        <v>5033</v>
      </c>
      <c r="S168" s="78">
        <f t="shared" si="40"/>
        <v>5033</v>
      </c>
      <c r="T168" s="78">
        <f t="shared" si="40"/>
        <v>60896</v>
      </c>
    </row>
    <row r="169" spans="1:20">
      <c r="A169" s="132">
        <f>' DATA BASE'!A47</f>
        <v>42</v>
      </c>
      <c r="B169" s="132" t="str">
        <f>' DATA BASE'!B47</f>
        <v>re</v>
      </c>
      <c r="C169" s="132">
        <f>' DATA BASE'!C47</f>
        <v>0</v>
      </c>
      <c r="D169" s="132">
        <f>' DATA BASE'!D47</f>
        <v>0</v>
      </c>
      <c r="E169" s="132">
        <f>' DATA BASE'!E47</f>
        <v>0</v>
      </c>
      <c r="F169" s="132">
        <f>' DATA BASE'!F47</f>
        <v>0</v>
      </c>
      <c r="G169" s="28" t="s">
        <v>58</v>
      </c>
      <c r="H169" s="77">
        <f>' DATA BASE'!G47</f>
        <v>5000</v>
      </c>
      <c r="I169" s="77">
        <f>' DATA BASE'!H47</f>
        <v>5000</v>
      </c>
      <c r="J169" s="77">
        <f>' DATA BASE'!I47</f>
        <v>5000</v>
      </c>
      <c r="K169" s="77">
        <f>' DATA BASE'!J47</f>
        <v>5000</v>
      </c>
      <c r="L169" s="77">
        <f>' DATA BASE'!K47</f>
        <v>5000</v>
      </c>
      <c r="M169" s="77">
        <f>' DATA BASE'!L47</f>
        <v>5000</v>
      </c>
      <c r="N169" s="77">
        <f>' DATA BASE'!M47</f>
        <v>5000</v>
      </c>
      <c r="O169" s="77">
        <f>' DATA BASE'!N47</f>
        <v>5000</v>
      </c>
      <c r="P169" s="77">
        <f>' DATA BASE'!O47</f>
        <v>5000</v>
      </c>
      <c r="Q169" s="77">
        <f>' DATA BASE'!P47</f>
        <v>5000</v>
      </c>
      <c r="R169" s="77">
        <f>' DATA BASE'!Q47</f>
        <v>5000</v>
      </c>
      <c r="S169" s="77">
        <f>' DATA BASE'!R47</f>
        <v>5000</v>
      </c>
      <c r="T169" s="79">
        <f>SUM(H169:S169,H166:S166,H171:S171)</f>
        <v>60896</v>
      </c>
    </row>
    <row r="170" spans="1:20">
      <c r="A170" s="133"/>
      <c r="B170" s="133"/>
      <c r="C170" s="133"/>
      <c r="D170" s="133"/>
      <c r="E170" s="133"/>
      <c r="F170" s="133"/>
      <c r="G170" s="28" t="s">
        <v>5</v>
      </c>
      <c r="H170" s="77">
        <f>' DATA BASE'!S47</f>
        <v>33</v>
      </c>
      <c r="I170" s="77">
        <f>' DATA BASE'!T47</f>
        <v>33</v>
      </c>
      <c r="J170" s="77">
        <f>' DATA BASE'!U47</f>
        <v>33</v>
      </c>
      <c r="K170" s="77">
        <f>' DATA BASE'!V47</f>
        <v>33</v>
      </c>
      <c r="L170" s="77">
        <f>' DATA BASE'!W47</f>
        <v>33</v>
      </c>
      <c r="M170" s="77">
        <f>' DATA BASE'!X47</f>
        <v>33</v>
      </c>
      <c r="N170" s="77">
        <f>' DATA BASE'!Y47</f>
        <v>33</v>
      </c>
      <c r="O170" s="77">
        <f>' DATA BASE'!Z47</f>
        <v>33</v>
      </c>
      <c r="P170" s="77">
        <f>' DATA BASE'!AA47</f>
        <v>33</v>
      </c>
      <c r="Q170" s="77">
        <f>' DATA BASE'!AB47</f>
        <v>33</v>
      </c>
      <c r="R170" s="77">
        <f>' DATA BASE'!AC47</f>
        <v>33</v>
      </c>
      <c r="S170" s="77">
        <f>' DATA BASE'!AD47</f>
        <v>33</v>
      </c>
      <c r="T170" s="80"/>
    </row>
    <row r="171" spans="1:20">
      <c r="A171" s="133"/>
      <c r="B171" s="133"/>
      <c r="C171" s="133"/>
      <c r="D171" s="133"/>
      <c r="E171" s="133"/>
      <c r="F171" s="133"/>
      <c r="G171" s="28" t="s">
        <v>59</v>
      </c>
      <c r="H171" s="77">
        <f>' DATA BASE'!AE47</f>
        <v>0</v>
      </c>
      <c r="I171" s="77">
        <f>' DATA BASE'!AF47</f>
        <v>0</v>
      </c>
      <c r="J171" s="77">
        <f>' DATA BASE'!AG47</f>
        <v>500</v>
      </c>
      <c r="K171" s="77">
        <f>' DATA BASE'!AH47</f>
        <v>0</v>
      </c>
      <c r="L171" s="77">
        <f>' DATA BASE'!AI47</f>
        <v>0</v>
      </c>
      <c r="M171" s="77">
        <f>' DATA BASE'!AJ47</f>
        <v>0</v>
      </c>
      <c r="N171" s="77">
        <f>' DATA BASE'!AK47</f>
        <v>0</v>
      </c>
      <c r="O171" s="77">
        <f>' DATA BASE'!AL47</f>
        <v>0</v>
      </c>
      <c r="P171" s="77">
        <f>' DATA BASE'!AM47</f>
        <v>0</v>
      </c>
      <c r="Q171" s="77">
        <f>' DATA BASE'!AN47</f>
        <v>0</v>
      </c>
      <c r="R171" s="77">
        <f>' DATA BASE'!AO47</f>
        <v>0</v>
      </c>
      <c r="S171" s="77">
        <f>' DATA BASE'!AP47</f>
        <v>0</v>
      </c>
      <c r="T171" s="81"/>
    </row>
    <row r="172" spans="1:20">
      <c r="A172" s="134"/>
      <c r="B172" s="134"/>
      <c r="C172" s="134"/>
      <c r="D172" s="134"/>
      <c r="E172" s="134"/>
      <c r="F172" s="134"/>
      <c r="G172" s="28" t="s">
        <v>12</v>
      </c>
      <c r="H172" s="78">
        <f t="shared" ref="H172:T172" si="41">SUM(H169:H171)</f>
        <v>5033</v>
      </c>
      <c r="I172" s="78">
        <f t="shared" si="41"/>
        <v>5033</v>
      </c>
      <c r="J172" s="78">
        <f t="shared" si="41"/>
        <v>5533</v>
      </c>
      <c r="K172" s="78">
        <f t="shared" si="41"/>
        <v>5033</v>
      </c>
      <c r="L172" s="78">
        <f t="shared" si="41"/>
        <v>5033</v>
      </c>
      <c r="M172" s="78">
        <f t="shared" si="41"/>
        <v>5033</v>
      </c>
      <c r="N172" s="78">
        <f t="shared" si="41"/>
        <v>5033</v>
      </c>
      <c r="O172" s="78">
        <f t="shared" si="41"/>
        <v>5033</v>
      </c>
      <c r="P172" s="78">
        <f t="shared" si="41"/>
        <v>5033</v>
      </c>
      <c r="Q172" s="78">
        <f t="shared" si="41"/>
        <v>5033</v>
      </c>
      <c r="R172" s="78">
        <f t="shared" si="41"/>
        <v>5033</v>
      </c>
      <c r="S172" s="78">
        <f t="shared" si="41"/>
        <v>5033</v>
      </c>
      <c r="T172" s="78">
        <f t="shared" si="41"/>
        <v>60896</v>
      </c>
    </row>
    <row r="173" spans="1:20">
      <c r="A173" s="132">
        <f>' DATA BASE'!A48</f>
        <v>43</v>
      </c>
      <c r="B173" s="132" t="str">
        <f>' DATA BASE'!B48</f>
        <v>re</v>
      </c>
      <c r="C173" s="132">
        <f>' DATA BASE'!C48</f>
        <v>0</v>
      </c>
      <c r="D173" s="132">
        <f>' DATA BASE'!D48</f>
        <v>0</v>
      </c>
      <c r="E173" s="132">
        <f>' DATA BASE'!E48</f>
        <v>0</v>
      </c>
      <c r="F173" s="132">
        <f>' DATA BASE'!F48</f>
        <v>0</v>
      </c>
      <c r="G173" s="28" t="s">
        <v>58</v>
      </c>
      <c r="H173" s="77">
        <f>' DATA BASE'!G48</f>
        <v>5000</v>
      </c>
      <c r="I173" s="77">
        <f>' DATA BASE'!H48</f>
        <v>5000</v>
      </c>
      <c r="J173" s="77">
        <f>' DATA BASE'!I48</f>
        <v>5000</v>
      </c>
      <c r="K173" s="77">
        <f>' DATA BASE'!J48</f>
        <v>5000</v>
      </c>
      <c r="L173" s="77">
        <f>' DATA BASE'!K48</f>
        <v>5000</v>
      </c>
      <c r="M173" s="77">
        <f>' DATA BASE'!L48</f>
        <v>5000</v>
      </c>
      <c r="N173" s="77">
        <f>' DATA BASE'!M48</f>
        <v>5000</v>
      </c>
      <c r="O173" s="77">
        <f>' DATA BASE'!N48</f>
        <v>5000</v>
      </c>
      <c r="P173" s="77">
        <f>' DATA BASE'!O48</f>
        <v>5000</v>
      </c>
      <c r="Q173" s="77">
        <f>' DATA BASE'!P48</f>
        <v>5000</v>
      </c>
      <c r="R173" s="77">
        <f>' DATA BASE'!Q48</f>
        <v>5000</v>
      </c>
      <c r="S173" s="77">
        <f>' DATA BASE'!R48</f>
        <v>5000</v>
      </c>
      <c r="T173" s="79">
        <f>SUM(H173:S173,H170:S170,H175:S175)</f>
        <v>60896</v>
      </c>
    </row>
    <row r="174" spans="1:20">
      <c r="A174" s="133"/>
      <c r="B174" s="133"/>
      <c r="C174" s="133"/>
      <c r="D174" s="133"/>
      <c r="E174" s="133"/>
      <c r="F174" s="133"/>
      <c r="G174" s="28" t="s">
        <v>5</v>
      </c>
      <c r="H174" s="77">
        <f>' DATA BASE'!S48</f>
        <v>33</v>
      </c>
      <c r="I174" s="77">
        <f>' DATA BASE'!T48</f>
        <v>33</v>
      </c>
      <c r="J174" s="77">
        <f>' DATA BASE'!U48</f>
        <v>33</v>
      </c>
      <c r="K174" s="77">
        <f>' DATA BASE'!V48</f>
        <v>33</v>
      </c>
      <c r="L174" s="77">
        <f>' DATA BASE'!W48</f>
        <v>33</v>
      </c>
      <c r="M174" s="77">
        <f>' DATA BASE'!X48</f>
        <v>33</v>
      </c>
      <c r="N174" s="77">
        <f>' DATA BASE'!Y48</f>
        <v>33</v>
      </c>
      <c r="O174" s="77">
        <f>' DATA BASE'!Z48</f>
        <v>33</v>
      </c>
      <c r="P174" s="77">
        <f>' DATA BASE'!AA48</f>
        <v>33</v>
      </c>
      <c r="Q174" s="77">
        <f>' DATA BASE'!AB48</f>
        <v>33</v>
      </c>
      <c r="R174" s="77">
        <f>' DATA BASE'!AC48</f>
        <v>33</v>
      </c>
      <c r="S174" s="77">
        <f>' DATA BASE'!AD48</f>
        <v>33</v>
      </c>
      <c r="T174" s="80"/>
    </row>
    <row r="175" spans="1:20">
      <c r="A175" s="133"/>
      <c r="B175" s="133"/>
      <c r="C175" s="133"/>
      <c r="D175" s="133"/>
      <c r="E175" s="133"/>
      <c r="F175" s="133"/>
      <c r="G175" s="28" t="s">
        <v>59</v>
      </c>
      <c r="H175" s="77">
        <f>' DATA BASE'!AE48</f>
        <v>0</v>
      </c>
      <c r="I175" s="77">
        <f>' DATA BASE'!AF48</f>
        <v>0</v>
      </c>
      <c r="J175" s="77">
        <f>' DATA BASE'!AG48</f>
        <v>500</v>
      </c>
      <c r="K175" s="77">
        <f>' DATA BASE'!AH48</f>
        <v>0</v>
      </c>
      <c r="L175" s="77">
        <f>' DATA BASE'!AI48</f>
        <v>0</v>
      </c>
      <c r="M175" s="77">
        <f>' DATA BASE'!AJ48</f>
        <v>0</v>
      </c>
      <c r="N175" s="77">
        <f>' DATA BASE'!AK48</f>
        <v>0</v>
      </c>
      <c r="O175" s="77">
        <f>' DATA BASE'!AL48</f>
        <v>0</v>
      </c>
      <c r="P175" s="77">
        <f>' DATA BASE'!AM48</f>
        <v>0</v>
      </c>
      <c r="Q175" s="77">
        <f>' DATA BASE'!AN48</f>
        <v>0</v>
      </c>
      <c r="R175" s="77">
        <f>' DATA BASE'!AO48</f>
        <v>0</v>
      </c>
      <c r="S175" s="77">
        <f>' DATA BASE'!AP48</f>
        <v>0</v>
      </c>
      <c r="T175" s="81"/>
    </row>
    <row r="176" spans="1:20">
      <c r="A176" s="134"/>
      <c r="B176" s="134"/>
      <c r="C176" s="134"/>
      <c r="D176" s="134"/>
      <c r="E176" s="134"/>
      <c r="F176" s="134"/>
      <c r="G176" s="28" t="s">
        <v>12</v>
      </c>
      <c r="H176" s="78">
        <f t="shared" ref="H176:T176" si="42">SUM(H173:H175)</f>
        <v>5033</v>
      </c>
      <c r="I176" s="78">
        <f t="shared" si="42"/>
        <v>5033</v>
      </c>
      <c r="J176" s="78">
        <f t="shared" si="42"/>
        <v>5533</v>
      </c>
      <c r="K176" s="78">
        <f t="shared" si="42"/>
        <v>5033</v>
      </c>
      <c r="L176" s="78">
        <f t="shared" si="42"/>
        <v>5033</v>
      </c>
      <c r="M176" s="78">
        <f t="shared" si="42"/>
        <v>5033</v>
      </c>
      <c r="N176" s="78">
        <f t="shared" si="42"/>
        <v>5033</v>
      </c>
      <c r="O176" s="78">
        <f t="shared" si="42"/>
        <v>5033</v>
      </c>
      <c r="P176" s="78">
        <f t="shared" si="42"/>
        <v>5033</v>
      </c>
      <c r="Q176" s="78">
        <f t="shared" si="42"/>
        <v>5033</v>
      </c>
      <c r="R176" s="78">
        <f t="shared" si="42"/>
        <v>5033</v>
      </c>
      <c r="S176" s="78">
        <f t="shared" si="42"/>
        <v>5033</v>
      </c>
      <c r="T176" s="78">
        <f t="shared" si="42"/>
        <v>60896</v>
      </c>
    </row>
    <row r="177" spans="1:20">
      <c r="A177" s="132">
        <f>' DATA BASE'!A49</f>
        <v>44</v>
      </c>
      <c r="B177" s="132" t="str">
        <f>' DATA BASE'!B49</f>
        <v>re</v>
      </c>
      <c r="C177" s="132">
        <f>' DATA BASE'!C49</f>
        <v>0</v>
      </c>
      <c r="D177" s="132">
        <f>' DATA BASE'!D49</f>
        <v>0</v>
      </c>
      <c r="E177" s="132">
        <f>' DATA BASE'!E49</f>
        <v>0</v>
      </c>
      <c r="F177" s="132">
        <f>' DATA BASE'!F49</f>
        <v>0</v>
      </c>
      <c r="G177" s="28" t="s">
        <v>58</v>
      </c>
      <c r="H177" s="77">
        <f>' DATA BASE'!G49</f>
        <v>5000</v>
      </c>
      <c r="I177" s="77">
        <f>' DATA BASE'!H49</f>
        <v>5000</v>
      </c>
      <c r="J177" s="77">
        <f>' DATA BASE'!I49</f>
        <v>5000</v>
      </c>
      <c r="K177" s="77">
        <f>' DATA BASE'!J49</f>
        <v>5000</v>
      </c>
      <c r="L177" s="77">
        <f>' DATA BASE'!K49</f>
        <v>5000</v>
      </c>
      <c r="M177" s="77">
        <f>' DATA BASE'!L49</f>
        <v>5000</v>
      </c>
      <c r="N177" s="77">
        <f>' DATA BASE'!M49</f>
        <v>5000</v>
      </c>
      <c r="O177" s="77">
        <f>' DATA BASE'!N49</f>
        <v>5000</v>
      </c>
      <c r="P177" s="77">
        <f>' DATA BASE'!O49</f>
        <v>5000</v>
      </c>
      <c r="Q177" s="77">
        <f>' DATA BASE'!P49</f>
        <v>5000</v>
      </c>
      <c r="R177" s="77">
        <f>' DATA BASE'!Q49</f>
        <v>5000</v>
      </c>
      <c r="S177" s="77">
        <f>' DATA BASE'!R49</f>
        <v>5000</v>
      </c>
      <c r="T177" s="79">
        <f>SUM(H177:S177,H174:S174,H179:S179)</f>
        <v>60896</v>
      </c>
    </row>
    <row r="178" spans="1:20">
      <c r="A178" s="133"/>
      <c r="B178" s="133"/>
      <c r="C178" s="133"/>
      <c r="D178" s="133"/>
      <c r="E178" s="133"/>
      <c r="F178" s="133"/>
      <c r="G178" s="28" t="s">
        <v>5</v>
      </c>
      <c r="H178" s="77">
        <f>' DATA BASE'!S49</f>
        <v>33</v>
      </c>
      <c r="I178" s="77">
        <f>' DATA BASE'!T49</f>
        <v>33</v>
      </c>
      <c r="J178" s="77">
        <f>' DATA BASE'!U49</f>
        <v>33</v>
      </c>
      <c r="K178" s="77">
        <f>' DATA BASE'!V49</f>
        <v>33</v>
      </c>
      <c r="L178" s="77">
        <f>' DATA BASE'!W49</f>
        <v>33</v>
      </c>
      <c r="M178" s="77">
        <f>' DATA BASE'!X49</f>
        <v>33</v>
      </c>
      <c r="N178" s="77">
        <f>' DATA BASE'!Y49</f>
        <v>33</v>
      </c>
      <c r="O178" s="77">
        <f>' DATA BASE'!Z49</f>
        <v>33</v>
      </c>
      <c r="P178" s="77">
        <f>' DATA BASE'!AA49</f>
        <v>33</v>
      </c>
      <c r="Q178" s="77">
        <f>' DATA BASE'!AB49</f>
        <v>33</v>
      </c>
      <c r="R178" s="77">
        <f>' DATA BASE'!AC49</f>
        <v>33</v>
      </c>
      <c r="S178" s="77">
        <f>' DATA BASE'!AD49</f>
        <v>33</v>
      </c>
      <c r="T178" s="80"/>
    </row>
    <row r="179" spans="1:20">
      <c r="A179" s="133"/>
      <c r="B179" s="133"/>
      <c r="C179" s="133"/>
      <c r="D179" s="133"/>
      <c r="E179" s="133"/>
      <c r="F179" s="133"/>
      <c r="G179" s="28" t="s">
        <v>59</v>
      </c>
      <c r="H179" s="77">
        <f>' DATA BASE'!AE49</f>
        <v>0</v>
      </c>
      <c r="I179" s="77">
        <f>' DATA BASE'!AF49</f>
        <v>0</v>
      </c>
      <c r="J179" s="77">
        <f>' DATA BASE'!AG49</f>
        <v>500</v>
      </c>
      <c r="K179" s="77">
        <f>' DATA BASE'!AH49</f>
        <v>0</v>
      </c>
      <c r="L179" s="77">
        <f>' DATA BASE'!AI49</f>
        <v>0</v>
      </c>
      <c r="M179" s="77">
        <f>' DATA BASE'!AJ49</f>
        <v>0</v>
      </c>
      <c r="N179" s="77">
        <f>' DATA BASE'!AK49</f>
        <v>0</v>
      </c>
      <c r="O179" s="77">
        <f>' DATA BASE'!AL49</f>
        <v>0</v>
      </c>
      <c r="P179" s="77">
        <f>' DATA BASE'!AM49</f>
        <v>0</v>
      </c>
      <c r="Q179" s="77">
        <f>' DATA BASE'!AN49</f>
        <v>0</v>
      </c>
      <c r="R179" s="77">
        <f>' DATA BASE'!AO49</f>
        <v>0</v>
      </c>
      <c r="S179" s="77">
        <f>' DATA BASE'!AP49</f>
        <v>0</v>
      </c>
      <c r="T179" s="81"/>
    </row>
    <row r="180" spans="1:20">
      <c r="A180" s="134"/>
      <c r="B180" s="134"/>
      <c r="C180" s="134"/>
      <c r="D180" s="134"/>
      <c r="E180" s="134"/>
      <c r="F180" s="134"/>
      <c r="G180" s="28" t="s">
        <v>12</v>
      </c>
      <c r="H180" s="78">
        <f t="shared" ref="H180:T180" si="43">SUM(H177:H179)</f>
        <v>5033</v>
      </c>
      <c r="I180" s="78">
        <f t="shared" si="43"/>
        <v>5033</v>
      </c>
      <c r="J180" s="78">
        <f t="shared" si="43"/>
        <v>5533</v>
      </c>
      <c r="K180" s="78">
        <f t="shared" si="43"/>
        <v>5033</v>
      </c>
      <c r="L180" s="78">
        <f t="shared" si="43"/>
        <v>5033</v>
      </c>
      <c r="M180" s="78">
        <f t="shared" si="43"/>
        <v>5033</v>
      </c>
      <c r="N180" s="78">
        <f t="shared" si="43"/>
        <v>5033</v>
      </c>
      <c r="O180" s="78">
        <f t="shared" si="43"/>
        <v>5033</v>
      </c>
      <c r="P180" s="78">
        <f t="shared" si="43"/>
        <v>5033</v>
      </c>
      <c r="Q180" s="78">
        <f t="shared" si="43"/>
        <v>5033</v>
      </c>
      <c r="R180" s="78">
        <f t="shared" si="43"/>
        <v>5033</v>
      </c>
      <c r="S180" s="78">
        <f t="shared" si="43"/>
        <v>5033</v>
      </c>
      <c r="T180" s="78">
        <f t="shared" si="43"/>
        <v>60896</v>
      </c>
    </row>
    <row r="181" spans="1:20">
      <c r="A181" s="132">
        <f>' DATA BASE'!A50</f>
        <v>45</v>
      </c>
      <c r="B181" s="132" t="str">
        <f>' DATA BASE'!B50</f>
        <v>re</v>
      </c>
      <c r="C181" s="132">
        <f>' DATA BASE'!C50</f>
        <v>0</v>
      </c>
      <c r="D181" s="132">
        <f>' DATA BASE'!D50</f>
        <v>0</v>
      </c>
      <c r="E181" s="132">
        <f>' DATA BASE'!E50</f>
        <v>0</v>
      </c>
      <c r="F181" s="132">
        <f>' DATA BASE'!F50</f>
        <v>0</v>
      </c>
      <c r="G181" s="28" t="s">
        <v>58</v>
      </c>
      <c r="H181" s="77">
        <f>' DATA BASE'!G50</f>
        <v>5000</v>
      </c>
      <c r="I181" s="77">
        <f>' DATA BASE'!H50</f>
        <v>5000</v>
      </c>
      <c r="J181" s="77">
        <f>' DATA BASE'!I50</f>
        <v>5000</v>
      </c>
      <c r="K181" s="77">
        <f>' DATA BASE'!J50</f>
        <v>5000</v>
      </c>
      <c r="L181" s="77">
        <f>' DATA BASE'!K50</f>
        <v>5000</v>
      </c>
      <c r="M181" s="77">
        <f>' DATA BASE'!L50</f>
        <v>5000</v>
      </c>
      <c r="N181" s="77">
        <f>' DATA BASE'!M50</f>
        <v>5000</v>
      </c>
      <c r="O181" s="77">
        <f>' DATA BASE'!N50</f>
        <v>5000</v>
      </c>
      <c r="P181" s="77">
        <f>' DATA BASE'!O50</f>
        <v>5000</v>
      </c>
      <c r="Q181" s="77">
        <f>' DATA BASE'!P50</f>
        <v>5000</v>
      </c>
      <c r="R181" s="77">
        <f>' DATA BASE'!Q50</f>
        <v>5000</v>
      </c>
      <c r="S181" s="77">
        <f>' DATA BASE'!R50</f>
        <v>5000</v>
      </c>
      <c r="T181" s="79">
        <f>SUM(H181:S181,H178:S178,H183:S183)</f>
        <v>60896</v>
      </c>
    </row>
    <row r="182" spans="1:20">
      <c r="A182" s="133"/>
      <c r="B182" s="133"/>
      <c r="C182" s="133"/>
      <c r="D182" s="133"/>
      <c r="E182" s="133"/>
      <c r="F182" s="133"/>
      <c r="G182" s="28" t="s">
        <v>5</v>
      </c>
      <c r="H182" s="77">
        <f>' DATA BASE'!S50</f>
        <v>33</v>
      </c>
      <c r="I182" s="77">
        <f>' DATA BASE'!T50</f>
        <v>33</v>
      </c>
      <c r="J182" s="77">
        <f>' DATA BASE'!U50</f>
        <v>33</v>
      </c>
      <c r="K182" s="77">
        <f>' DATA BASE'!V50</f>
        <v>33</v>
      </c>
      <c r="L182" s="77">
        <f>' DATA BASE'!W50</f>
        <v>33</v>
      </c>
      <c r="M182" s="77">
        <f>' DATA BASE'!X50</f>
        <v>33</v>
      </c>
      <c r="N182" s="77">
        <f>' DATA BASE'!Y50</f>
        <v>33</v>
      </c>
      <c r="O182" s="77">
        <f>' DATA BASE'!Z50</f>
        <v>33</v>
      </c>
      <c r="P182" s="77">
        <f>' DATA BASE'!AA50</f>
        <v>33</v>
      </c>
      <c r="Q182" s="77">
        <f>' DATA BASE'!AB50</f>
        <v>33</v>
      </c>
      <c r="R182" s="77">
        <f>' DATA BASE'!AC50</f>
        <v>33</v>
      </c>
      <c r="S182" s="77">
        <f>' DATA BASE'!AD50</f>
        <v>33</v>
      </c>
      <c r="T182" s="80"/>
    </row>
    <row r="183" spans="1:20">
      <c r="A183" s="133"/>
      <c r="B183" s="133"/>
      <c r="C183" s="133"/>
      <c r="D183" s="133"/>
      <c r="E183" s="133"/>
      <c r="F183" s="133"/>
      <c r="G183" s="28" t="s">
        <v>59</v>
      </c>
      <c r="H183" s="77">
        <f>' DATA BASE'!AE50</f>
        <v>0</v>
      </c>
      <c r="I183" s="77">
        <f>' DATA BASE'!AF50</f>
        <v>0</v>
      </c>
      <c r="J183" s="77">
        <f>' DATA BASE'!AG50</f>
        <v>500</v>
      </c>
      <c r="K183" s="77">
        <f>' DATA BASE'!AH50</f>
        <v>0</v>
      </c>
      <c r="L183" s="77">
        <f>' DATA BASE'!AI50</f>
        <v>0</v>
      </c>
      <c r="M183" s="77">
        <f>' DATA BASE'!AJ50</f>
        <v>0</v>
      </c>
      <c r="N183" s="77">
        <f>' DATA BASE'!AK50</f>
        <v>0</v>
      </c>
      <c r="O183" s="77">
        <f>' DATA BASE'!AL50</f>
        <v>0</v>
      </c>
      <c r="P183" s="77">
        <f>' DATA BASE'!AM50</f>
        <v>0</v>
      </c>
      <c r="Q183" s="77">
        <f>' DATA BASE'!AN50</f>
        <v>0</v>
      </c>
      <c r="R183" s="77">
        <f>' DATA BASE'!AO50</f>
        <v>0</v>
      </c>
      <c r="S183" s="77">
        <f>' DATA BASE'!AP50</f>
        <v>0</v>
      </c>
      <c r="T183" s="81"/>
    </row>
    <row r="184" spans="1:20">
      <c r="A184" s="134"/>
      <c r="B184" s="134"/>
      <c r="C184" s="134"/>
      <c r="D184" s="134"/>
      <c r="E184" s="134"/>
      <c r="F184" s="134"/>
      <c r="G184" s="28" t="s">
        <v>12</v>
      </c>
      <c r="H184" s="78">
        <f t="shared" ref="H184:T184" si="44">SUM(H181:H183)</f>
        <v>5033</v>
      </c>
      <c r="I184" s="78">
        <f t="shared" si="44"/>
        <v>5033</v>
      </c>
      <c r="J184" s="78">
        <f t="shared" si="44"/>
        <v>5533</v>
      </c>
      <c r="K184" s="78">
        <f t="shared" si="44"/>
        <v>5033</v>
      </c>
      <c r="L184" s="78">
        <f t="shared" si="44"/>
        <v>5033</v>
      </c>
      <c r="M184" s="78">
        <f t="shared" si="44"/>
        <v>5033</v>
      </c>
      <c r="N184" s="78">
        <f t="shared" si="44"/>
        <v>5033</v>
      </c>
      <c r="O184" s="78">
        <f t="shared" si="44"/>
        <v>5033</v>
      </c>
      <c r="P184" s="78">
        <f t="shared" si="44"/>
        <v>5033</v>
      </c>
      <c r="Q184" s="78">
        <f t="shared" si="44"/>
        <v>5033</v>
      </c>
      <c r="R184" s="78">
        <f t="shared" si="44"/>
        <v>5033</v>
      </c>
      <c r="S184" s="78">
        <f t="shared" si="44"/>
        <v>5033</v>
      </c>
      <c r="T184" s="78">
        <f t="shared" si="44"/>
        <v>60896</v>
      </c>
    </row>
    <row r="185" spans="1:20">
      <c r="A185" s="132">
        <f>' DATA BASE'!A51</f>
        <v>46</v>
      </c>
      <c r="B185" s="132" t="str">
        <f>' DATA BASE'!B51</f>
        <v>re</v>
      </c>
      <c r="C185" s="132">
        <f>' DATA BASE'!C51</f>
        <v>0</v>
      </c>
      <c r="D185" s="132">
        <f>' DATA BASE'!D51</f>
        <v>0</v>
      </c>
      <c r="E185" s="132">
        <f>' DATA BASE'!E51</f>
        <v>0</v>
      </c>
      <c r="F185" s="132">
        <f>' DATA BASE'!F51</f>
        <v>0</v>
      </c>
      <c r="G185" s="28" t="s">
        <v>58</v>
      </c>
      <c r="H185" s="77">
        <f>' DATA BASE'!G51</f>
        <v>5000</v>
      </c>
      <c r="I185" s="77">
        <f>' DATA BASE'!H51</f>
        <v>5000</v>
      </c>
      <c r="J185" s="77">
        <f>' DATA BASE'!I51</f>
        <v>5000</v>
      </c>
      <c r="K185" s="77">
        <f>' DATA BASE'!J51</f>
        <v>5000</v>
      </c>
      <c r="L185" s="77">
        <f>' DATA BASE'!K51</f>
        <v>5000</v>
      </c>
      <c r="M185" s="77">
        <f>' DATA BASE'!L51</f>
        <v>5000</v>
      </c>
      <c r="N185" s="77">
        <f>' DATA BASE'!M51</f>
        <v>5000</v>
      </c>
      <c r="O185" s="77">
        <f>' DATA BASE'!N51</f>
        <v>5000</v>
      </c>
      <c r="P185" s="77">
        <f>' DATA BASE'!O51</f>
        <v>5000</v>
      </c>
      <c r="Q185" s="77">
        <f>' DATA BASE'!P51</f>
        <v>5000</v>
      </c>
      <c r="R185" s="77">
        <f>' DATA BASE'!Q51</f>
        <v>5000</v>
      </c>
      <c r="S185" s="77">
        <f>' DATA BASE'!R51</f>
        <v>5000</v>
      </c>
      <c r="T185" s="79">
        <f>SUM(H185:S185,H182:S182,H187:S187)</f>
        <v>60896</v>
      </c>
    </row>
    <row r="186" spans="1:20">
      <c r="A186" s="133"/>
      <c r="B186" s="133"/>
      <c r="C186" s="133"/>
      <c r="D186" s="133"/>
      <c r="E186" s="133"/>
      <c r="F186" s="133"/>
      <c r="G186" s="28" t="s">
        <v>5</v>
      </c>
      <c r="H186" s="77">
        <f>' DATA BASE'!S51</f>
        <v>33</v>
      </c>
      <c r="I186" s="77">
        <f>' DATA BASE'!T51</f>
        <v>33</v>
      </c>
      <c r="J186" s="77">
        <f>' DATA BASE'!U51</f>
        <v>33</v>
      </c>
      <c r="K186" s="77">
        <f>' DATA BASE'!V51</f>
        <v>33</v>
      </c>
      <c r="L186" s="77">
        <f>' DATA BASE'!W51</f>
        <v>33</v>
      </c>
      <c r="M186" s="77">
        <f>' DATA BASE'!X51</f>
        <v>33</v>
      </c>
      <c r="N186" s="77">
        <f>' DATA BASE'!Y51</f>
        <v>33</v>
      </c>
      <c r="O186" s="77">
        <f>' DATA BASE'!Z51</f>
        <v>33</v>
      </c>
      <c r="P186" s="77">
        <f>' DATA BASE'!AA51</f>
        <v>33</v>
      </c>
      <c r="Q186" s="77">
        <f>' DATA BASE'!AB51</f>
        <v>33</v>
      </c>
      <c r="R186" s="77">
        <f>' DATA BASE'!AC51</f>
        <v>33</v>
      </c>
      <c r="S186" s="77">
        <f>' DATA BASE'!AD51</f>
        <v>33</v>
      </c>
      <c r="T186" s="80"/>
    </row>
    <row r="187" spans="1:20">
      <c r="A187" s="133"/>
      <c r="B187" s="133"/>
      <c r="C187" s="133"/>
      <c r="D187" s="133"/>
      <c r="E187" s="133"/>
      <c r="F187" s="133"/>
      <c r="G187" s="28" t="s">
        <v>59</v>
      </c>
      <c r="H187" s="77">
        <f>' DATA BASE'!AE51</f>
        <v>0</v>
      </c>
      <c r="I187" s="77">
        <f>' DATA BASE'!AF51</f>
        <v>0</v>
      </c>
      <c r="J187" s="77">
        <f>' DATA BASE'!AG51</f>
        <v>500</v>
      </c>
      <c r="K187" s="77">
        <f>' DATA BASE'!AH51</f>
        <v>0</v>
      </c>
      <c r="L187" s="77">
        <f>' DATA BASE'!AI51</f>
        <v>0</v>
      </c>
      <c r="M187" s="77">
        <f>' DATA BASE'!AJ51</f>
        <v>0</v>
      </c>
      <c r="N187" s="77">
        <f>' DATA BASE'!AK51</f>
        <v>0</v>
      </c>
      <c r="O187" s="77">
        <f>' DATA BASE'!AL51</f>
        <v>0</v>
      </c>
      <c r="P187" s="77">
        <f>' DATA BASE'!AM51</f>
        <v>0</v>
      </c>
      <c r="Q187" s="77">
        <f>' DATA BASE'!AN51</f>
        <v>0</v>
      </c>
      <c r="R187" s="77">
        <f>' DATA BASE'!AO51</f>
        <v>0</v>
      </c>
      <c r="S187" s="77">
        <f>' DATA BASE'!AP51</f>
        <v>0</v>
      </c>
      <c r="T187" s="81"/>
    </row>
    <row r="188" spans="1:20">
      <c r="A188" s="134"/>
      <c r="B188" s="134"/>
      <c r="C188" s="134"/>
      <c r="D188" s="134"/>
      <c r="E188" s="134"/>
      <c r="F188" s="134"/>
      <c r="G188" s="28" t="s">
        <v>12</v>
      </c>
      <c r="H188" s="78">
        <f t="shared" ref="H188:T188" si="45">SUM(H185:H187)</f>
        <v>5033</v>
      </c>
      <c r="I188" s="78">
        <f t="shared" si="45"/>
        <v>5033</v>
      </c>
      <c r="J188" s="78">
        <f t="shared" si="45"/>
        <v>5533</v>
      </c>
      <c r="K188" s="78">
        <f t="shared" si="45"/>
        <v>5033</v>
      </c>
      <c r="L188" s="78">
        <f t="shared" si="45"/>
        <v>5033</v>
      </c>
      <c r="M188" s="78">
        <f t="shared" si="45"/>
        <v>5033</v>
      </c>
      <c r="N188" s="78">
        <f t="shared" si="45"/>
        <v>5033</v>
      </c>
      <c r="O188" s="78">
        <f t="shared" si="45"/>
        <v>5033</v>
      </c>
      <c r="P188" s="78">
        <f t="shared" si="45"/>
        <v>5033</v>
      </c>
      <c r="Q188" s="78">
        <f t="shared" si="45"/>
        <v>5033</v>
      </c>
      <c r="R188" s="78">
        <f t="shared" si="45"/>
        <v>5033</v>
      </c>
      <c r="S188" s="78">
        <f t="shared" si="45"/>
        <v>5033</v>
      </c>
      <c r="T188" s="78">
        <f t="shared" si="45"/>
        <v>60896</v>
      </c>
    </row>
    <row r="189" spans="1:20">
      <c r="A189" s="132">
        <f>' DATA BASE'!A52</f>
        <v>47</v>
      </c>
      <c r="B189" s="132" t="str">
        <f>' DATA BASE'!B52</f>
        <v>re</v>
      </c>
      <c r="C189" s="132">
        <f>' DATA BASE'!C52</f>
        <v>0</v>
      </c>
      <c r="D189" s="132">
        <f>' DATA BASE'!D52</f>
        <v>0</v>
      </c>
      <c r="E189" s="132">
        <f>' DATA BASE'!E52</f>
        <v>0</v>
      </c>
      <c r="F189" s="132">
        <f>' DATA BASE'!F52</f>
        <v>0</v>
      </c>
      <c r="G189" s="28" t="s">
        <v>58</v>
      </c>
      <c r="H189" s="77">
        <f>' DATA BASE'!G52</f>
        <v>5000</v>
      </c>
      <c r="I189" s="77">
        <f>' DATA BASE'!H52</f>
        <v>5000</v>
      </c>
      <c r="J189" s="77">
        <f>' DATA BASE'!I52</f>
        <v>5000</v>
      </c>
      <c r="K189" s="77">
        <f>' DATA BASE'!J52</f>
        <v>5000</v>
      </c>
      <c r="L189" s="77">
        <f>' DATA BASE'!K52</f>
        <v>5000</v>
      </c>
      <c r="M189" s="77">
        <f>' DATA BASE'!L52</f>
        <v>5000</v>
      </c>
      <c r="N189" s="77">
        <f>' DATA BASE'!M52</f>
        <v>5000</v>
      </c>
      <c r="O189" s="77">
        <f>' DATA BASE'!N52</f>
        <v>5000</v>
      </c>
      <c r="P189" s="77">
        <f>' DATA BASE'!O52</f>
        <v>5000</v>
      </c>
      <c r="Q189" s="77">
        <f>' DATA BASE'!P52</f>
        <v>5000</v>
      </c>
      <c r="R189" s="77">
        <f>' DATA BASE'!Q52</f>
        <v>5000</v>
      </c>
      <c r="S189" s="77">
        <f>' DATA BASE'!R52</f>
        <v>5000</v>
      </c>
      <c r="T189" s="79">
        <f>SUM(H189:S189,H186:S186,H191:S191)</f>
        <v>60896</v>
      </c>
    </row>
    <row r="190" spans="1:20">
      <c r="A190" s="133"/>
      <c r="B190" s="133"/>
      <c r="C190" s="133"/>
      <c r="D190" s="133"/>
      <c r="E190" s="133"/>
      <c r="F190" s="133"/>
      <c r="G190" s="28" t="s">
        <v>5</v>
      </c>
      <c r="H190" s="77">
        <f>' DATA BASE'!S52</f>
        <v>33</v>
      </c>
      <c r="I190" s="77">
        <f>' DATA BASE'!T52</f>
        <v>33</v>
      </c>
      <c r="J190" s="77">
        <f>' DATA BASE'!U52</f>
        <v>33</v>
      </c>
      <c r="K190" s="77">
        <f>' DATA BASE'!V52</f>
        <v>33</v>
      </c>
      <c r="L190" s="77">
        <f>' DATA BASE'!W52</f>
        <v>33</v>
      </c>
      <c r="M190" s="77">
        <f>' DATA BASE'!X52</f>
        <v>33</v>
      </c>
      <c r="N190" s="77">
        <f>' DATA BASE'!Y52</f>
        <v>33</v>
      </c>
      <c r="O190" s="77">
        <f>' DATA BASE'!Z52</f>
        <v>33</v>
      </c>
      <c r="P190" s="77">
        <f>' DATA BASE'!AA52</f>
        <v>33</v>
      </c>
      <c r="Q190" s="77">
        <f>' DATA BASE'!AB52</f>
        <v>33</v>
      </c>
      <c r="R190" s="77">
        <f>' DATA BASE'!AC52</f>
        <v>33</v>
      </c>
      <c r="S190" s="77">
        <f>' DATA BASE'!AD52</f>
        <v>33</v>
      </c>
      <c r="T190" s="80"/>
    </row>
    <row r="191" spans="1:20">
      <c r="A191" s="133"/>
      <c r="B191" s="133"/>
      <c r="C191" s="133"/>
      <c r="D191" s="133"/>
      <c r="E191" s="133"/>
      <c r="F191" s="133"/>
      <c r="G191" s="28" t="s">
        <v>59</v>
      </c>
      <c r="H191" s="77">
        <f>' DATA BASE'!AE52</f>
        <v>0</v>
      </c>
      <c r="I191" s="77">
        <f>' DATA BASE'!AF52</f>
        <v>0</v>
      </c>
      <c r="J191" s="77">
        <f>' DATA BASE'!AG52</f>
        <v>500</v>
      </c>
      <c r="K191" s="77">
        <f>' DATA BASE'!AH52</f>
        <v>0</v>
      </c>
      <c r="L191" s="77">
        <f>' DATA BASE'!AI52</f>
        <v>0</v>
      </c>
      <c r="M191" s="77">
        <f>' DATA BASE'!AJ52</f>
        <v>0</v>
      </c>
      <c r="N191" s="77">
        <f>' DATA BASE'!AK52</f>
        <v>0</v>
      </c>
      <c r="O191" s="77">
        <f>' DATA BASE'!AL52</f>
        <v>0</v>
      </c>
      <c r="P191" s="77">
        <f>' DATA BASE'!AM52</f>
        <v>0</v>
      </c>
      <c r="Q191" s="77">
        <f>' DATA BASE'!AN52</f>
        <v>0</v>
      </c>
      <c r="R191" s="77">
        <f>' DATA BASE'!AO52</f>
        <v>0</v>
      </c>
      <c r="S191" s="77">
        <f>' DATA BASE'!AP52</f>
        <v>0</v>
      </c>
      <c r="T191" s="81"/>
    </row>
    <row r="192" spans="1:20">
      <c r="A192" s="134"/>
      <c r="B192" s="134"/>
      <c r="C192" s="134"/>
      <c r="D192" s="134"/>
      <c r="E192" s="134"/>
      <c r="F192" s="134"/>
      <c r="G192" s="28" t="s">
        <v>12</v>
      </c>
      <c r="H192" s="78">
        <f t="shared" ref="H192:T192" si="46">SUM(H189:H191)</f>
        <v>5033</v>
      </c>
      <c r="I192" s="78">
        <f t="shared" si="46"/>
        <v>5033</v>
      </c>
      <c r="J192" s="78">
        <f t="shared" si="46"/>
        <v>5533</v>
      </c>
      <c r="K192" s="78">
        <f t="shared" si="46"/>
        <v>5033</v>
      </c>
      <c r="L192" s="78">
        <f t="shared" si="46"/>
        <v>5033</v>
      </c>
      <c r="M192" s="78">
        <f t="shared" si="46"/>
        <v>5033</v>
      </c>
      <c r="N192" s="78">
        <f t="shared" si="46"/>
        <v>5033</v>
      </c>
      <c r="O192" s="78">
        <f t="shared" si="46"/>
        <v>5033</v>
      </c>
      <c r="P192" s="78">
        <f t="shared" si="46"/>
        <v>5033</v>
      </c>
      <c r="Q192" s="78">
        <f t="shared" si="46"/>
        <v>5033</v>
      </c>
      <c r="R192" s="78">
        <f t="shared" si="46"/>
        <v>5033</v>
      </c>
      <c r="S192" s="78">
        <f t="shared" si="46"/>
        <v>5033</v>
      </c>
      <c r="T192" s="78">
        <f t="shared" si="46"/>
        <v>60896</v>
      </c>
    </row>
    <row r="193" spans="1:20">
      <c r="A193" s="132">
        <f>' DATA BASE'!A53</f>
        <v>48</v>
      </c>
      <c r="B193" s="132" t="str">
        <f>' DATA BASE'!B53</f>
        <v>re</v>
      </c>
      <c r="C193" s="132">
        <f>' DATA BASE'!C53</f>
        <v>0</v>
      </c>
      <c r="D193" s="132">
        <f>' DATA BASE'!D53</f>
        <v>0</v>
      </c>
      <c r="E193" s="132">
        <f>' DATA BASE'!E53</f>
        <v>0</v>
      </c>
      <c r="F193" s="132">
        <f>' DATA BASE'!F53</f>
        <v>0</v>
      </c>
      <c r="G193" s="28" t="s">
        <v>58</v>
      </c>
      <c r="H193" s="77">
        <f>' DATA BASE'!G53</f>
        <v>5000</v>
      </c>
      <c r="I193" s="77">
        <f>' DATA BASE'!H53</f>
        <v>5000</v>
      </c>
      <c r="J193" s="77">
        <f>' DATA BASE'!I53</f>
        <v>5000</v>
      </c>
      <c r="K193" s="77">
        <f>' DATA BASE'!J53</f>
        <v>5000</v>
      </c>
      <c r="L193" s="77">
        <f>' DATA BASE'!K53</f>
        <v>5000</v>
      </c>
      <c r="M193" s="77">
        <f>' DATA BASE'!L53</f>
        <v>5000</v>
      </c>
      <c r="N193" s="77">
        <f>' DATA BASE'!M53</f>
        <v>5000</v>
      </c>
      <c r="O193" s="77">
        <f>' DATA BASE'!N53</f>
        <v>5000</v>
      </c>
      <c r="P193" s="77">
        <f>' DATA BASE'!O53</f>
        <v>5000</v>
      </c>
      <c r="Q193" s="77">
        <f>' DATA BASE'!P53</f>
        <v>5000</v>
      </c>
      <c r="R193" s="77">
        <f>' DATA BASE'!Q53</f>
        <v>5000</v>
      </c>
      <c r="S193" s="77">
        <f>' DATA BASE'!R53</f>
        <v>5000</v>
      </c>
      <c r="T193" s="79">
        <f>SUM(H193:S193,H190:S190,H195:S195)</f>
        <v>60896</v>
      </c>
    </row>
    <row r="194" spans="1:20">
      <c r="A194" s="133"/>
      <c r="B194" s="133"/>
      <c r="C194" s="133"/>
      <c r="D194" s="133"/>
      <c r="E194" s="133"/>
      <c r="F194" s="133"/>
      <c r="G194" s="28" t="s">
        <v>5</v>
      </c>
      <c r="H194" s="77">
        <f>' DATA BASE'!S53</f>
        <v>33</v>
      </c>
      <c r="I194" s="77">
        <f>' DATA BASE'!T53</f>
        <v>33</v>
      </c>
      <c r="J194" s="77">
        <f>' DATA BASE'!U53</f>
        <v>33</v>
      </c>
      <c r="K194" s="77">
        <f>' DATA BASE'!V53</f>
        <v>33</v>
      </c>
      <c r="L194" s="77">
        <f>' DATA BASE'!W53</f>
        <v>33</v>
      </c>
      <c r="M194" s="77">
        <f>' DATA BASE'!X53</f>
        <v>33</v>
      </c>
      <c r="N194" s="77">
        <f>' DATA BASE'!Y53</f>
        <v>33</v>
      </c>
      <c r="O194" s="77">
        <f>' DATA BASE'!Z53</f>
        <v>33</v>
      </c>
      <c r="P194" s="77">
        <f>' DATA BASE'!AA53</f>
        <v>33</v>
      </c>
      <c r="Q194" s="77">
        <f>' DATA BASE'!AB53</f>
        <v>33</v>
      </c>
      <c r="R194" s="77">
        <f>' DATA BASE'!AC53</f>
        <v>33</v>
      </c>
      <c r="S194" s="77">
        <f>' DATA BASE'!AD53</f>
        <v>33</v>
      </c>
      <c r="T194" s="80"/>
    </row>
    <row r="195" spans="1:20">
      <c r="A195" s="133"/>
      <c r="B195" s="133"/>
      <c r="C195" s="133"/>
      <c r="D195" s="133"/>
      <c r="E195" s="133"/>
      <c r="F195" s="133"/>
      <c r="G195" s="28" t="s">
        <v>59</v>
      </c>
      <c r="H195" s="77">
        <f>' DATA BASE'!AE53</f>
        <v>0</v>
      </c>
      <c r="I195" s="77">
        <f>' DATA BASE'!AF53</f>
        <v>0</v>
      </c>
      <c r="J195" s="77">
        <f>' DATA BASE'!AG53</f>
        <v>500</v>
      </c>
      <c r="K195" s="77">
        <f>' DATA BASE'!AH53</f>
        <v>0</v>
      </c>
      <c r="L195" s="77">
        <f>' DATA BASE'!AI53</f>
        <v>0</v>
      </c>
      <c r="M195" s="77">
        <f>' DATA BASE'!AJ53</f>
        <v>0</v>
      </c>
      <c r="N195" s="77">
        <f>' DATA BASE'!AK53</f>
        <v>0</v>
      </c>
      <c r="O195" s="77">
        <f>' DATA BASE'!AL53</f>
        <v>0</v>
      </c>
      <c r="P195" s="77">
        <f>' DATA BASE'!AM53</f>
        <v>0</v>
      </c>
      <c r="Q195" s="77">
        <f>' DATA BASE'!AN53</f>
        <v>0</v>
      </c>
      <c r="R195" s="77">
        <f>' DATA BASE'!AO53</f>
        <v>0</v>
      </c>
      <c r="S195" s="77">
        <f>' DATA BASE'!AP53</f>
        <v>0</v>
      </c>
      <c r="T195" s="81"/>
    </row>
    <row r="196" spans="1:20">
      <c r="A196" s="134"/>
      <c r="B196" s="134"/>
      <c r="C196" s="134"/>
      <c r="D196" s="134"/>
      <c r="E196" s="134"/>
      <c r="F196" s="134"/>
      <c r="G196" s="28" t="s">
        <v>12</v>
      </c>
      <c r="H196" s="78">
        <f t="shared" ref="H196:T196" si="47">SUM(H193:H195)</f>
        <v>5033</v>
      </c>
      <c r="I196" s="78">
        <f t="shared" si="47"/>
        <v>5033</v>
      </c>
      <c r="J196" s="78">
        <f t="shared" si="47"/>
        <v>5533</v>
      </c>
      <c r="K196" s="78">
        <f t="shared" si="47"/>
        <v>5033</v>
      </c>
      <c r="L196" s="78">
        <f t="shared" si="47"/>
        <v>5033</v>
      </c>
      <c r="M196" s="78">
        <f t="shared" si="47"/>
        <v>5033</v>
      </c>
      <c r="N196" s="78">
        <f t="shared" si="47"/>
        <v>5033</v>
      </c>
      <c r="O196" s="78">
        <f t="shared" si="47"/>
        <v>5033</v>
      </c>
      <c r="P196" s="78">
        <f t="shared" si="47"/>
        <v>5033</v>
      </c>
      <c r="Q196" s="78">
        <f t="shared" si="47"/>
        <v>5033</v>
      </c>
      <c r="R196" s="78">
        <f t="shared" si="47"/>
        <v>5033</v>
      </c>
      <c r="S196" s="78">
        <f t="shared" si="47"/>
        <v>5033</v>
      </c>
      <c r="T196" s="78">
        <f t="shared" si="47"/>
        <v>60896</v>
      </c>
    </row>
    <row r="197" spans="1:20">
      <c r="A197" s="132">
        <f>' DATA BASE'!A54</f>
        <v>49</v>
      </c>
      <c r="B197" s="132" t="str">
        <f>' DATA BASE'!B54</f>
        <v>re</v>
      </c>
      <c r="C197" s="132">
        <f>' DATA BASE'!C54</f>
        <v>0</v>
      </c>
      <c r="D197" s="132">
        <f>' DATA BASE'!D54</f>
        <v>0</v>
      </c>
      <c r="E197" s="132">
        <f>' DATA BASE'!E54</f>
        <v>0</v>
      </c>
      <c r="F197" s="132">
        <f>' DATA BASE'!F54</f>
        <v>0</v>
      </c>
      <c r="G197" s="28" t="s">
        <v>58</v>
      </c>
      <c r="H197" s="77">
        <f>' DATA BASE'!G54</f>
        <v>5000</v>
      </c>
      <c r="I197" s="77">
        <f>' DATA BASE'!H54</f>
        <v>5000</v>
      </c>
      <c r="J197" s="77">
        <f>' DATA BASE'!I54</f>
        <v>5000</v>
      </c>
      <c r="K197" s="77">
        <f>' DATA BASE'!J54</f>
        <v>5000</v>
      </c>
      <c r="L197" s="77">
        <f>' DATA BASE'!K54</f>
        <v>5000</v>
      </c>
      <c r="M197" s="77">
        <f>' DATA BASE'!L54</f>
        <v>5000</v>
      </c>
      <c r="N197" s="77">
        <f>' DATA BASE'!M54</f>
        <v>5000</v>
      </c>
      <c r="O197" s="77">
        <f>' DATA BASE'!N54</f>
        <v>5000</v>
      </c>
      <c r="P197" s="77">
        <f>' DATA BASE'!O54</f>
        <v>5000</v>
      </c>
      <c r="Q197" s="77">
        <f>' DATA BASE'!P54</f>
        <v>5000</v>
      </c>
      <c r="R197" s="77">
        <f>' DATA BASE'!Q54</f>
        <v>5000</v>
      </c>
      <c r="S197" s="77">
        <f>' DATA BASE'!R54</f>
        <v>5000</v>
      </c>
      <c r="T197" s="79">
        <f>SUM(H197:S197,H194:S194,H199:S199)</f>
        <v>60896</v>
      </c>
    </row>
    <row r="198" spans="1:20">
      <c r="A198" s="133"/>
      <c r="B198" s="133"/>
      <c r="C198" s="133"/>
      <c r="D198" s="133"/>
      <c r="E198" s="133"/>
      <c r="F198" s="133"/>
      <c r="G198" s="28" t="s">
        <v>5</v>
      </c>
      <c r="H198" s="77">
        <f>' DATA BASE'!S54</f>
        <v>33</v>
      </c>
      <c r="I198" s="77">
        <f>' DATA BASE'!T54</f>
        <v>33</v>
      </c>
      <c r="J198" s="77">
        <f>' DATA BASE'!U54</f>
        <v>33</v>
      </c>
      <c r="K198" s="77">
        <f>' DATA BASE'!V54</f>
        <v>33</v>
      </c>
      <c r="L198" s="77">
        <f>' DATA BASE'!W54</f>
        <v>33</v>
      </c>
      <c r="M198" s="77">
        <f>' DATA BASE'!X54</f>
        <v>33</v>
      </c>
      <c r="N198" s="77">
        <f>' DATA BASE'!Y54</f>
        <v>33</v>
      </c>
      <c r="O198" s="77">
        <f>' DATA BASE'!Z54</f>
        <v>33</v>
      </c>
      <c r="P198" s="77">
        <f>' DATA BASE'!AA54</f>
        <v>33</v>
      </c>
      <c r="Q198" s="77">
        <f>' DATA BASE'!AB54</f>
        <v>33</v>
      </c>
      <c r="R198" s="77">
        <f>' DATA BASE'!AC54</f>
        <v>33</v>
      </c>
      <c r="S198" s="77">
        <f>' DATA BASE'!AD54</f>
        <v>33</v>
      </c>
      <c r="T198" s="80"/>
    </row>
    <row r="199" spans="1:20">
      <c r="A199" s="133"/>
      <c r="B199" s="133"/>
      <c r="C199" s="133"/>
      <c r="D199" s="133"/>
      <c r="E199" s="133"/>
      <c r="F199" s="133"/>
      <c r="G199" s="28" t="s">
        <v>59</v>
      </c>
      <c r="H199" s="77">
        <f>' DATA BASE'!AE54</f>
        <v>0</v>
      </c>
      <c r="I199" s="77">
        <f>' DATA BASE'!AF54</f>
        <v>0</v>
      </c>
      <c r="J199" s="77">
        <f>' DATA BASE'!AG54</f>
        <v>500</v>
      </c>
      <c r="K199" s="77">
        <f>' DATA BASE'!AH54</f>
        <v>0</v>
      </c>
      <c r="L199" s="77">
        <f>' DATA BASE'!AI54</f>
        <v>0</v>
      </c>
      <c r="M199" s="77">
        <f>' DATA BASE'!AJ54</f>
        <v>0</v>
      </c>
      <c r="N199" s="77">
        <f>' DATA BASE'!AK54</f>
        <v>0</v>
      </c>
      <c r="O199" s="77">
        <f>' DATA BASE'!AL54</f>
        <v>0</v>
      </c>
      <c r="P199" s="77">
        <f>' DATA BASE'!AM54</f>
        <v>0</v>
      </c>
      <c r="Q199" s="77">
        <f>' DATA BASE'!AN54</f>
        <v>0</v>
      </c>
      <c r="R199" s="77">
        <f>' DATA BASE'!AO54</f>
        <v>0</v>
      </c>
      <c r="S199" s="77">
        <f>' DATA BASE'!AP54</f>
        <v>0</v>
      </c>
      <c r="T199" s="81"/>
    </row>
    <row r="200" spans="1:20">
      <c r="A200" s="134"/>
      <c r="B200" s="134"/>
      <c r="C200" s="134"/>
      <c r="D200" s="134"/>
      <c r="E200" s="134"/>
      <c r="F200" s="134"/>
      <c r="G200" s="28" t="s">
        <v>12</v>
      </c>
      <c r="H200" s="78">
        <f t="shared" ref="H200:T200" si="48">SUM(H197:H199)</f>
        <v>5033</v>
      </c>
      <c r="I200" s="78">
        <f t="shared" si="48"/>
        <v>5033</v>
      </c>
      <c r="J200" s="78">
        <f t="shared" si="48"/>
        <v>5533</v>
      </c>
      <c r="K200" s="78">
        <f t="shared" si="48"/>
        <v>5033</v>
      </c>
      <c r="L200" s="78">
        <f t="shared" si="48"/>
        <v>5033</v>
      </c>
      <c r="M200" s="78">
        <f t="shared" si="48"/>
        <v>5033</v>
      </c>
      <c r="N200" s="78">
        <f t="shared" si="48"/>
        <v>5033</v>
      </c>
      <c r="O200" s="78">
        <f t="shared" si="48"/>
        <v>5033</v>
      </c>
      <c r="P200" s="78">
        <f t="shared" si="48"/>
        <v>5033</v>
      </c>
      <c r="Q200" s="78">
        <f t="shared" si="48"/>
        <v>5033</v>
      </c>
      <c r="R200" s="78">
        <f t="shared" si="48"/>
        <v>5033</v>
      </c>
      <c r="S200" s="78">
        <f t="shared" si="48"/>
        <v>5033</v>
      </c>
      <c r="T200" s="78">
        <f t="shared" si="48"/>
        <v>60896</v>
      </c>
    </row>
    <row r="201" spans="1:20">
      <c r="A201" s="132">
        <f>' DATA BASE'!A55</f>
        <v>50</v>
      </c>
      <c r="B201" s="132" t="str">
        <f>' DATA BASE'!B55</f>
        <v>re</v>
      </c>
      <c r="C201" s="132">
        <f>' DATA BASE'!C55</f>
        <v>0</v>
      </c>
      <c r="D201" s="132">
        <f>' DATA BASE'!D55</f>
        <v>0</v>
      </c>
      <c r="E201" s="132">
        <f>' DATA BASE'!E55</f>
        <v>0</v>
      </c>
      <c r="F201" s="132">
        <f>' DATA BASE'!F55</f>
        <v>0</v>
      </c>
      <c r="G201" s="28" t="s">
        <v>58</v>
      </c>
      <c r="H201" s="77">
        <f>' DATA BASE'!G55</f>
        <v>5000</v>
      </c>
      <c r="I201" s="77">
        <f>' DATA BASE'!H55</f>
        <v>5000</v>
      </c>
      <c r="J201" s="77">
        <f>' DATA BASE'!I55</f>
        <v>5000</v>
      </c>
      <c r="K201" s="77">
        <f>' DATA BASE'!J55</f>
        <v>5000</v>
      </c>
      <c r="L201" s="77">
        <f>' DATA BASE'!K55</f>
        <v>5000</v>
      </c>
      <c r="M201" s="77">
        <f>' DATA BASE'!L55</f>
        <v>5000</v>
      </c>
      <c r="N201" s="77">
        <f>' DATA BASE'!M55</f>
        <v>5000</v>
      </c>
      <c r="O201" s="77">
        <f>' DATA BASE'!N55</f>
        <v>5000</v>
      </c>
      <c r="P201" s="77">
        <f>' DATA BASE'!O55</f>
        <v>5000</v>
      </c>
      <c r="Q201" s="77">
        <f>' DATA BASE'!P55</f>
        <v>5000</v>
      </c>
      <c r="R201" s="77">
        <f>' DATA BASE'!Q55</f>
        <v>5000</v>
      </c>
      <c r="S201" s="77">
        <f>' DATA BASE'!R55</f>
        <v>5000</v>
      </c>
      <c r="T201" s="79">
        <f>SUM(H201:S201,H198:S198,H203:S203)</f>
        <v>60896</v>
      </c>
    </row>
    <row r="202" spans="1:20">
      <c r="A202" s="133"/>
      <c r="B202" s="133"/>
      <c r="C202" s="133"/>
      <c r="D202" s="133"/>
      <c r="E202" s="133"/>
      <c r="F202" s="133"/>
      <c r="G202" s="28" t="s">
        <v>5</v>
      </c>
      <c r="H202" s="77">
        <f>' DATA BASE'!S55</f>
        <v>33</v>
      </c>
      <c r="I202" s="77">
        <f>' DATA BASE'!T55</f>
        <v>33</v>
      </c>
      <c r="J202" s="77">
        <f>' DATA BASE'!U55</f>
        <v>33</v>
      </c>
      <c r="K202" s="77">
        <f>' DATA BASE'!V55</f>
        <v>33</v>
      </c>
      <c r="L202" s="77">
        <f>' DATA BASE'!W55</f>
        <v>33</v>
      </c>
      <c r="M202" s="77">
        <f>' DATA BASE'!X55</f>
        <v>33</v>
      </c>
      <c r="N202" s="77">
        <f>' DATA BASE'!Y55</f>
        <v>33</v>
      </c>
      <c r="O202" s="77">
        <f>' DATA BASE'!Z55</f>
        <v>33</v>
      </c>
      <c r="P202" s="77">
        <f>' DATA BASE'!AA55</f>
        <v>33</v>
      </c>
      <c r="Q202" s="77">
        <f>' DATA BASE'!AB55</f>
        <v>33</v>
      </c>
      <c r="R202" s="77">
        <f>' DATA BASE'!AC55</f>
        <v>33</v>
      </c>
      <c r="S202" s="77">
        <f>' DATA BASE'!AD55</f>
        <v>33</v>
      </c>
      <c r="T202" s="80"/>
    </row>
    <row r="203" spans="1:20">
      <c r="A203" s="133"/>
      <c r="B203" s="133"/>
      <c r="C203" s="133"/>
      <c r="D203" s="133"/>
      <c r="E203" s="133"/>
      <c r="F203" s="133"/>
      <c r="G203" s="28" t="s">
        <v>59</v>
      </c>
      <c r="H203" s="77">
        <f>' DATA BASE'!AE55</f>
        <v>0</v>
      </c>
      <c r="I203" s="77">
        <f>' DATA BASE'!AF55</f>
        <v>0</v>
      </c>
      <c r="J203" s="77">
        <f>' DATA BASE'!AG55</f>
        <v>500</v>
      </c>
      <c r="K203" s="77">
        <f>' DATA BASE'!AH55</f>
        <v>0</v>
      </c>
      <c r="L203" s="77">
        <f>' DATA BASE'!AI55</f>
        <v>0</v>
      </c>
      <c r="M203" s="77">
        <f>' DATA BASE'!AJ55</f>
        <v>0</v>
      </c>
      <c r="N203" s="77">
        <f>' DATA BASE'!AK55</f>
        <v>0</v>
      </c>
      <c r="O203" s="77">
        <f>' DATA BASE'!AL55</f>
        <v>0</v>
      </c>
      <c r="P203" s="77">
        <f>' DATA BASE'!AM55</f>
        <v>0</v>
      </c>
      <c r="Q203" s="77">
        <f>' DATA BASE'!AN55</f>
        <v>0</v>
      </c>
      <c r="R203" s="77">
        <f>' DATA BASE'!AO55</f>
        <v>0</v>
      </c>
      <c r="S203" s="77">
        <f>' DATA BASE'!AP55</f>
        <v>0</v>
      </c>
      <c r="T203" s="81"/>
    </row>
    <row r="204" spans="1:20">
      <c r="A204" s="134"/>
      <c r="B204" s="134"/>
      <c r="C204" s="134"/>
      <c r="D204" s="134"/>
      <c r="E204" s="134"/>
      <c r="F204" s="134"/>
      <c r="G204" s="28" t="s">
        <v>12</v>
      </c>
      <c r="H204" s="78">
        <f t="shared" ref="H204:T204" si="49">SUM(H201:H203)</f>
        <v>5033</v>
      </c>
      <c r="I204" s="78">
        <f t="shared" si="49"/>
        <v>5033</v>
      </c>
      <c r="J204" s="78">
        <f t="shared" si="49"/>
        <v>5533</v>
      </c>
      <c r="K204" s="78">
        <f t="shared" si="49"/>
        <v>5033</v>
      </c>
      <c r="L204" s="78">
        <f t="shared" si="49"/>
        <v>5033</v>
      </c>
      <c r="M204" s="78">
        <f t="shared" si="49"/>
        <v>5033</v>
      </c>
      <c r="N204" s="78">
        <f t="shared" si="49"/>
        <v>5033</v>
      </c>
      <c r="O204" s="78">
        <f t="shared" si="49"/>
        <v>5033</v>
      </c>
      <c r="P204" s="78">
        <f t="shared" si="49"/>
        <v>5033</v>
      </c>
      <c r="Q204" s="78">
        <f t="shared" si="49"/>
        <v>5033</v>
      </c>
      <c r="R204" s="78">
        <f t="shared" si="49"/>
        <v>5033</v>
      </c>
      <c r="S204" s="78">
        <f t="shared" si="49"/>
        <v>5033</v>
      </c>
      <c r="T204" s="78">
        <f t="shared" si="49"/>
        <v>60896</v>
      </c>
    </row>
    <row r="205" spans="1:20">
      <c r="A205" s="132">
        <f>' DATA BASE'!A56</f>
        <v>51</v>
      </c>
      <c r="B205" s="132" t="str">
        <f>' DATA BASE'!B56</f>
        <v>re</v>
      </c>
      <c r="C205" s="132">
        <f>' DATA BASE'!C56</f>
        <v>0</v>
      </c>
      <c r="D205" s="132">
        <f>' DATA BASE'!D56</f>
        <v>0</v>
      </c>
      <c r="E205" s="132">
        <f>' DATA BASE'!E56</f>
        <v>0</v>
      </c>
      <c r="F205" s="132">
        <f>' DATA BASE'!F56</f>
        <v>0</v>
      </c>
      <c r="G205" s="28" t="s">
        <v>58</v>
      </c>
      <c r="H205" s="77">
        <f>' DATA BASE'!G56</f>
        <v>5000</v>
      </c>
      <c r="I205" s="77">
        <f>' DATA BASE'!H56</f>
        <v>5000</v>
      </c>
      <c r="J205" s="77">
        <f>' DATA BASE'!I56</f>
        <v>5000</v>
      </c>
      <c r="K205" s="77">
        <f>' DATA BASE'!J56</f>
        <v>5000</v>
      </c>
      <c r="L205" s="77">
        <f>' DATA BASE'!K56</f>
        <v>5000</v>
      </c>
      <c r="M205" s="77">
        <f>' DATA BASE'!L56</f>
        <v>5000</v>
      </c>
      <c r="N205" s="77">
        <f>' DATA BASE'!M56</f>
        <v>5000</v>
      </c>
      <c r="O205" s="77">
        <f>' DATA BASE'!N56</f>
        <v>5000</v>
      </c>
      <c r="P205" s="77">
        <f>' DATA BASE'!O56</f>
        <v>5000</v>
      </c>
      <c r="Q205" s="77">
        <f>' DATA BASE'!P56</f>
        <v>5000</v>
      </c>
      <c r="R205" s="77">
        <f>' DATA BASE'!Q56</f>
        <v>5000</v>
      </c>
      <c r="S205" s="77">
        <f>' DATA BASE'!R56</f>
        <v>5000</v>
      </c>
      <c r="T205" s="79">
        <f>SUM(H205:S205,H202:S202,H207:S207)</f>
        <v>60896</v>
      </c>
    </row>
    <row r="206" spans="1:20">
      <c r="A206" s="133"/>
      <c r="B206" s="133"/>
      <c r="C206" s="133"/>
      <c r="D206" s="133"/>
      <c r="E206" s="133"/>
      <c r="F206" s="133"/>
      <c r="G206" s="28" t="s">
        <v>5</v>
      </c>
      <c r="H206" s="77">
        <f>' DATA BASE'!S56</f>
        <v>33</v>
      </c>
      <c r="I206" s="77">
        <f>' DATA BASE'!T56</f>
        <v>33</v>
      </c>
      <c r="J206" s="77">
        <f>' DATA BASE'!U56</f>
        <v>33</v>
      </c>
      <c r="K206" s="77">
        <f>' DATA BASE'!V56</f>
        <v>33</v>
      </c>
      <c r="L206" s="77">
        <f>' DATA BASE'!W56</f>
        <v>33</v>
      </c>
      <c r="M206" s="77">
        <f>' DATA BASE'!X56</f>
        <v>33</v>
      </c>
      <c r="N206" s="77">
        <f>' DATA BASE'!Y56</f>
        <v>33</v>
      </c>
      <c r="O206" s="77">
        <f>' DATA BASE'!Z56</f>
        <v>33</v>
      </c>
      <c r="P206" s="77">
        <f>' DATA BASE'!AA56</f>
        <v>33</v>
      </c>
      <c r="Q206" s="77">
        <f>' DATA BASE'!AB56</f>
        <v>33</v>
      </c>
      <c r="R206" s="77">
        <f>' DATA BASE'!AC56</f>
        <v>33</v>
      </c>
      <c r="S206" s="77">
        <f>' DATA BASE'!AD56</f>
        <v>33</v>
      </c>
      <c r="T206" s="80"/>
    </row>
    <row r="207" spans="1:20">
      <c r="A207" s="133"/>
      <c r="B207" s="133"/>
      <c r="C207" s="133"/>
      <c r="D207" s="133"/>
      <c r="E207" s="133"/>
      <c r="F207" s="133"/>
      <c r="G207" s="28" t="s">
        <v>59</v>
      </c>
      <c r="H207" s="77">
        <f>' DATA BASE'!AE56</f>
        <v>0</v>
      </c>
      <c r="I207" s="77">
        <f>' DATA BASE'!AF56</f>
        <v>0</v>
      </c>
      <c r="J207" s="77">
        <f>' DATA BASE'!AG56</f>
        <v>500</v>
      </c>
      <c r="K207" s="77">
        <f>' DATA BASE'!AH56</f>
        <v>0</v>
      </c>
      <c r="L207" s="77">
        <f>' DATA BASE'!AI56</f>
        <v>0</v>
      </c>
      <c r="M207" s="77">
        <f>' DATA BASE'!AJ56</f>
        <v>0</v>
      </c>
      <c r="N207" s="77">
        <f>' DATA BASE'!AK56</f>
        <v>0</v>
      </c>
      <c r="O207" s="77">
        <f>' DATA BASE'!AL56</f>
        <v>0</v>
      </c>
      <c r="P207" s="77">
        <f>' DATA BASE'!AM56</f>
        <v>0</v>
      </c>
      <c r="Q207" s="77">
        <f>' DATA BASE'!AN56</f>
        <v>0</v>
      </c>
      <c r="R207" s="77">
        <f>' DATA BASE'!AO56</f>
        <v>0</v>
      </c>
      <c r="S207" s="77">
        <f>' DATA BASE'!AP56</f>
        <v>0</v>
      </c>
      <c r="T207" s="81"/>
    </row>
    <row r="208" spans="1:20">
      <c r="A208" s="134"/>
      <c r="B208" s="134"/>
      <c r="C208" s="134"/>
      <c r="D208" s="134"/>
      <c r="E208" s="134"/>
      <c r="F208" s="134"/>
      <c r="G208" s="28" t="s">
        <v>12</v>
      </c>
      <c r="H208" s="78">
        <f t="shared" ref="H208:T208" si="50">SUM(H205:H207)</f>
        <v>5033</v>
      </c>
      <c r="I208" s="78">
        <f t="shared" si="50"/>
        <v>5033</v>
      </c>
      <c r="J208" s="78">
        <f t="shared" si="50"/>
        <v>5533</v>
      </c>
      <c r="K208" s="78">
        <f t="shared" si="50"/>
        <v>5033</v>
      </c>
      <c r="L208" s="78">
        <f t="shared" si="50"/>
        <v>5033</v>
      </c>
      <c r="M208" s="78">
        <f t="shared" si="50"/>
        <v>5033</v>
      </c>
      <c r="N208" s="78">
        <f t="shared" si="50"/>
        <v>5033</v>
      </c>
      <c r="O208" s="78">
        <f t="shared" si="50"/>
        <v>5033</v>
      </c>
      <c r="P208" s="78">
        <f t="shared" si="50"/>
        <v>5033</v>
      </c>
      <c r="Q208" s="78">
        <f t="shared" si="50"/>
        <v>5033</v>
      </c>
      <c r="R208" s="78">
        <f t="shared" si="50"/>
        <v>5033</v>
      </c>
      <c r="S208" s="78">
        <f t="shared" si="50"/>
        <v>5033</v>
      </c>
      <c r="T208" s="78">
        <f t="shared" si="50"/>
        <v>60896</v>
      </c>
    </row>
    <row r="209" spans="1:20">
      <c r="A209" s="132">
        <f>' DATA BASE'!A57</f>
        <v>52</v>
      </c>
      <c r="B209" s="132" t="str">
        <f>' DATA BASE'!B57</f>
        <v>re</v>
      </c>
      <c r="C209" s="132">
        <f>' DATA BASE'!C57</f>
        <v>0</v>
      </c>
      <c r="D209" s="132">
        <f>' DATA BASE'!D57</f>
        <v>0</v>
      </c>
      <c r="E209" s="132">
        <f>' DATA BASE'!E57</f>
        <v>0</v>
      </c>
      <c r="F209" s="132">
        <f>' DATA BASE'!F57</f>
        <v>0</v>
      </c>
      <c r="G209" s="28" t="s">
        <v>58</v>
      </c>
      <c r="H209" s="77">
        <f>' DATA BASE'!G57</f>
        <v>5000</v>
      </c>
      <c r="I209" s="77">
        <f>' DATA BASE'!H57</f>
        <v>5000</v>
      </c>
      <c r="J209" s="77">
        <f>' DATA BASE'!I57</f>
        <v>5000</v>
      </c>
      <c r="K209" s="77">
        <f>' DATA BASE'!J57</f>
        <v>5000</v>
      </c>
      <c r="L209" s="77">
        <f>' DATA BASE'!K57</f>
        <v>5000</v>
      </c>
      <c r="M209" s="77">
        <f>' DATA BASE'!L57</f>
        <v>5000</v>
      </c>
      <c r="N209" s="77">
        <f>' DATA BASE'!M57</f>
        <v>5000</v>
      </c>
      <c r="O209" s="77">
        <f>' DATA BASE'!N57</f>
        <v>5000</v>
      </c>
      <c r="P209" s="77">
        <f>' DATA BASE'!O57</f>
        <v>5000</v>
      </c>
      <c r="Q209" s="77">
        <f>' DATA BASE'!P57</f>
        <v>5000</v>
      </c>
      <c r="R209" s="77">
        <f>' DATA BASE'!Q57</f>
        <v>5000</v>
      </c>
      <c r="S209" s="77">
        <f>' DATA BASE'!R57</f>
        <v>5000</v>
      </c>
      <c r="T209" s="79">
        <f>SUM(H209:S209,H206:S206,H211:S211)</f>
        <v>60896</v>
      </c>
    </row>
    <row r="210" spans="1:20">
      <c r="A210" s="133"/>
      <c r="B210" s="133"/>
      <c r="C210" s="133"/>
      <c r="D210" s="133"/>
      <c r="E210" s="133"/>
      <c r="F210" s="133"/>
      <c r="G210" s="28" t="s">
        <v>5</v>
      </c>
      <c r="H210" s="77">
        <f>' DATA BASE'!S57</f>
        <v>33</v>
      </c>
      <c r="I210" s="77">
        <f>' DATA BASE'!T57</f>
        <v>33</v>
      </c>
      <c r="J210" s="77">
        <f>' DATA BASE'!U57</f>
        <v>33</v>
      </c>
      <c r="K210" s="77">
        <f>' DATA BASE'!V57</f>
        <v>33</v>
      </c>
      <c r="L210" s="77">
        <f>' DATA BASE'!W57</f>
        <v>33</v>
      </c>
      <c r="M210" s="77">
        <f>' DATA BASE'!X57</f>
        <v>33</v>
      </c>
      <c r="N210" s="77">
        <f>' DATA BASE'!Y57</f>
        <v>33</v>
      </c>
      <c r="O210" s="77">
        <f>' DATA BASE'!Z57</f>
        <v>33</v>
      </c>
      <c r="P210" s="77">
        <f>' DATA BASE'!AA57</f>
        <v>33</v>
      </c>
      <c r="Q210" s="77">
        <f>' DATA BASE'!AB57</f>
        <v>33</v>
      </c>
      <c r="R210" s="77">
        <f>' DATA BASE'!AC57</f>
        <v>33</v>
      </c>
      <c r="S210" s="77">
        <f>' DATA BASE'!AD57</f>
        <v>33</v>
      </c>
      <c r="T210" s="80"/>
    </row>
    <row r="211" spans="1:20">
      <c r="A211" s="133"/>
      <c r="B211" s="133"/>
      <c r="C211" s="133"/>
      <c r="D211" s="133"/>
      <c r="E211" s="133"/>
      <c r="F211" s="133"/>
      <c r="G211" s="28" t="s">
        <v>59</v>
      </c>
      <c r="H211" s="77">
        <f>' DATA BASE'!AE57</f>
        <v>0</v>
      </c>
      <c r="I211" s="77">
        <f>' DATA BASE'!AF57</f>
        <v>0</v>
      </c>
      <c r="J211" s="77">
        <f>' DATA BASE'!AG57</f>
        <v>500</v>
      </c>
      <c r="K211" s="77">
        <f>' DATA BASE'!AH57</f>
        <v>0</v>
      </c>
      <c r="L211" s="77">
        <f>' DATA BASE'!AI57</f>
        <v>0</v>
      </c>
      <c r="M211" s="77">
        <f>' DATA BASE'!AJ57</f>
        <v>0</v>
      </c>
      <c r="N211" s="77">
        <f>' DATA BASE'!AK57</f>
        <v>0</v>
      </c>
      <c r="O211" s="77">
        <f>' DATA BASE'!AL57</f>
        <v>0</v>
      </c>
      <c r="P211" s="77">
        <f>' DATA BASE'!AM57</f>
        <v>0</v>
      </c>
      <c r="Q211" s="77">
        <f>' DATA BASE'!AN57</f>
        <v>0</v>
      </c>
      <c r="R211" s="77">
        <f>' DATA BASE'!AO57</f>
        <v>0</v>
      </c>
      <c r="S211" s="77">
        <f>' DATA BASE'!AP57</f>
        <v>0</v>
      </c>
      <c r="T211" s="81"/>
    </row>
    <row r="212" spans="1:20">
      <c r="A212" s="134"/>
      <c r="B212" s="134"/>
      <c r="C212" s="134"/>
      <c r="D212" s="134"/>
      <c r="E212" s="134"/>
      <c r="F212" s="134"/>
      <c r="G212" s="28" t="s">
        <v>12</v>
      </c>
      <c r="H212" s="78">
        <f t="shared" ref="H212:T212" si="51">SUM(H209:H211)</f>
        <v>5033</v>
      </c>
      <c r="I212" s="78">
        <f t="shared" si="51"/>
        <v>5033</v>
      </c>
      <c r="J212" s="78">
        <f t="shared" si="51"/>
        <v>5533</v>
      </c>
      <c r="K212" s="78">
        <f t="shared" si="51"/>
        <v>5033</v>
      </c>
      <c r="L212" s="78">
        <f t="shared" si="51"/>
        <v>5033</v>
      </c>
      <c r="M212" s="78">
        <f t="shared" si="51"/>
        <v>5033</v>
      </c>
      <c r="N212" s="78">
        <f t="shared" si="51"/>
        <v>5033</v>
      </c>
      <c r="O212" s="78">
        <f t="shared" si="51"/>
        <v>5033</v>
      </c>
      <c r="P212" s="78">
        <f t="shared" si="51"/>
        <v>5033</v>
      </c>
      <c r="Q212" s="78">
        <f t="shared" si="51"/>
        <v>5033</v>
      </c>
      <c r="R212" s="78">
        <f t="shared" si="51"/>
        <v>5033</v>
      </c>
      <c r="S212" s="78">
        <f t="shared" si="51"/>
        <v>5033</v>
      </c>
      <c r="T212" s="78">
        <f t="shared" si="51"/>
        <v>60896</v>
      </c>
    </row>
    <row r="213" spans="1:20">
      <c r="A213" s="132">
        <f>' DATA BASE'!A58</f>
        <v>53</v>
      </c>
      <c r="B213" s="132" t="str">
        <f>' DATA BASE'!B58</f>
        <v>re</v>
      </c>
      <c r="C213" s="132">
        <f>' DATA BASE'!C58</f>
        <v>0</v>
      </c>
      <c r="D213" s="132">
        <f>' DATA BASE'!D58</f>
        <v>0</v>
      </c>
      <c r="E213" s="132">
        <f>' DATA BASE'!E58</f>
        <v>0</v>
      </c>
      <c r="F213" s="132">
        <f>' DATA BASE'!F58</f>
        <v>0</v>
      </c>
      <c r="G213" s="28" t="s">
        <v>58</v>
      </c>
      <c r="H213" s="77">
        <f>' DATA BASE'!G58</f>
        <v>5000</v>
      </c>
      <c r="I213" s="77">
        <f>' DATA BASE'!H58</f>
        <v>5000</v>
      </c>
      <c r="J213" s="77">
        <f>' DATA BASE'!I58</f>
        <v>5000</v>
      </c>
      <c r="K213" s="77">
        <f>' DATA BASE'!J58</f>
        <v>5000</v>
      </c>
      <c r="L213" s="77">
        <f>' DATA BASE'!K58</f>
        <v>5000</v>
      </c>
      <c r="M213" s="77">
        <f>' DATA BASE'!L58</f>
        <v>5000</v>
      </c>
      <c r="N213" s="77">
        <f>' DATA BASE'!M58</f>
        <v>5000</v>
      </c>
      <c r="O213" s="77">
        <f>' DATA BASE'!N58</f>
        <v>5000</v>
      </c>
      <c r="P213" s="77">
        <f>' DATA BASE'!O58</f>
        <v>5000</v>
      </c>
      <c r="Q213" s="77">
        <f>' DATA BASE'!P58</f>
        <v>5000</v>
      </c>
      <c r="R213" s="77">
        <f>' DATA BASE'!Q58</f>
        <v>5000</v>
      </c>
      <c r="S213" s="77">
        <f>' DATA BASE'!R58</f>
        <v>5000</v>
      </c>
      <c r="T213" s="79">
        <f>SUM(H213:S213,H210:S210,H215:S215)</f>
        <v>60896</v>
      </c>
    </row>
    <row r="214" spans="1:20">
      <c r="A214" s="133"/>
      <c r="B214" s="133"/>
      <c r="C214" s="133"/>
      <c r="D214" s="133"/>
      <c r="E214" s="133"/>
      <c r="F214" s="133"/>
      <c r="G214" s="28" t="s">
        <v>5</v>
      </c>
      <c r="H214" s="77">
        <f>' DATA BASE'!S58</f>
        <v>33</v>
      </c>
      <c r="I214" s="77">
        <f>' DATA BASE'!T58</f>
        <v>33</v>
      </c>
      <c r="J214" s="77">
        <f>' DATA BASE'!U58</f>
        <v>33</v>
      </c>
      <c r="K214" s="77">
        <f>' DATA BASE'!V58</f>
        <v>33</v>
      </c>
      <c r="L214" s="77">
        <f>' DATA BASE'!W58</f>
        <v>33</v>
      </c>
      <c r="M214" s="77">
        <f>' DATA BASE'!X58</f>
        <v>33</v>
      </c>
      <c r="N214" s="77">
        <f>' DATA BASE'!Y58</f>
        <v>33</v>
      </c>
      <c r="O214" s="77">
        <f>' DATA BASE'!Z58</f>
        <v>33</v>
      </c>
      <c r="P214" s="77">
        <f>' DATA BASE'!AA58</f>
        <v>33</v>
      </c>
      <c r="Q214" s="77">
        <f>' DATA BASE'!AB58</f>
        <v>33</v>
      </c>
      <c r="R214" s="77">
        <f>' DATA BASE'!AC58</f>
        <v>33</v>
      </c>
      <c r="S214" s="77">
        <f>' DATA BASE'!AD58</f>
        <v>33</v>
      </c>
      <c r="T214" s="80"/>
    </row>
    <row r="215" spans="1:20">
      <c r="A215" s="133"/>
      <c r="B215" s="133"/>
      <c r="C215" s="133"/>
      <c r="D215" s="133"/>
      <c r="E215" s="133"/>
      <c r="F215" s="133"/>
      <c r="G215" s="28" t="s">
        <v>59</v>
      </c>
      <c r="H215" s="77">
        <f>' DATA BASE'!AE58</f>
        <v>0</v>
      </c>
      <c r="I215" s="77">
        <f>' DATA BASE'!AF58</f>
        <v>0</v>
      </c>
      <c r="J215" s="77">
        <f>' DATA BASE'!AG58</f>
        <v>500</v>
      </c>
      <c r="K215" s="77">
        <f>' DATA BASE'!AH58</f>
        <v>0</v>
      </c>
      <c r="L215" s="77">
        <f>' DATA BASE'!AI58</f>
        <v>0</v>
      </c>
      <c r="M215" s="77">
        <f>' DATA BASE'!AJ58</f>
        <v>0</v>
      </c>
      <c r="N215" s="77">
        <f>' DATA BASE'!AK58</f>
        <v>0</v>
      </c>
      <c r="O215" s="77">
        <f>' DATA BASE'!AL58</f>
        <v>0</v>
      </c>
      <c r="P215" s="77">
        <f>' DATA BASE'!AM58</f>
        <v>0</v>
      </c>
      <c r="Q215" s="77">
        <f>' DATA BASE'!AN58</f>
        <v>0</v>
      </c>
      <c r="R215" s="77">
        <f>' DATA BASE'!AO58</f>
        <v>0</v>
      </c>
      <c r="S215" s="77">
        <f>' DATA BASE'!AP58</f>
        <v>0</v>
      </c>
      <c r="T215" s="81"/>
    </row>
    <row r="216" spans="1:20">
      <c r="A216" s="134"/>
      <c r="B216" s="134"/>
      <c r="C216" s="134"/>
      <c r="D216" s="134"/>
      <c r="E216" s="134"/>
      <c r="F216" s="134"/>
      <c r="G216" s="28" t="s">
        <v>12</v>
      </c>
      <c r="H216" s="78">
        <f t="shared" ref="H216:T216" si="52">SUM(H213:H215)</f>
        <v>5033</v>
      </c>
      <c r="I216" s="78">
        <f t="shared" si="52"/>
        <v>5033</v>
      </c>
      <c r="J216" s="78">
        <f t="shared" si="52"/>
        <v>5533</v>
      </c>
      <c r="K216" s="78">
        <f t="shared" si="52"/>
        <v>5033</v>
      </c>
      <c r="L216" s="78">
        <f t="shared" si="52"/>
        <v>5033</v>
      </c>
      <c r="M216" s="78">
        <f t="shared" si="52"/>
        <v>5033</v>
      </c>
      <c r="N216" s="78">
        <f t="shared" si="52"/>
        <v>5033</v>
      </c>
      <c r="O216" s="78">
        <f t="shared" si="52"/>
        <v>5033</v>
      </c>
      <c r="P216" s="78">
        <f t="shared" si="52"/>
        <v>5033</v>
      </c>
      <c r="Q216" s="78">
        <f t="shared" si="52"/>
        <v>5033</v>
      </c>
      <c r="R216" s="78">
        <f t="shared" si="52"/>
        <v>5033</v>
      </c>
      <c r="S216" s="78">
        <f t="shared" si="52"/>
        <v>5033</v>
      </c>
      <c r="T216" s="78">
        <f t="shared" si="52"/>
        <v>60896</v>
      </c>
    </row>
    <row r="217" spans="1:20">
      <c r="A217" s="132">
        <f>' DATA BASE'!A59</f>
        <v>54</v>
      </c>
      <c r="B217" s="132" t="str">
        <f>' DATA BASE'!B59</f>
        <v>re</v>
      </c>
      <c r="C217" s="132">
        <f>' DATA BASE'!C59</f>
        <v>0</v>
      </c>
      <c r="D217" s="132">
        <f>' DATA BASE'!D59</f>
        <v>0</v>
      </c>
      <c r="E217" s="132">
        <f>' DATA BASE'!E59</f>
        <v>0</v>
      </c>
      <c r="F217" s="132">
        <f>' DATA BASE'!F59</f>
        <v>0</v>
      </c>
      <c r="G217" s="28" t="s">
        <v>58</v>
      </c>
      <c r="H217" s="77">
        <f>' DATA BASE'!G59</f>
        <v>5000</v>
      </c>
      <c r="I217" s="77">
        <f>' DATA BASE'!H59</f>
        <v>5000</v>
      </c>
      <c r="J217" s="77">
        <f>' DATA BASE'!I59</f>
        <v>5000</v>
      </c>
      <c r="K217" s="77">
        <f>' DATA BASE'!J59</f>
        <v>5000</v>
      </c>
      <c r="L217" s="77">
        <f>' DATA BASE'!K59</f>
        <v>5000</v>
      </c>
      <c r="M217" s="77">
        <f>' DATA BASE'!L59</f>
        <v>5000</v>
      </c>
      <c r="N217" s="77">
        <f>' DATA BASE'!M59</f>
        <v>5000</v>
      </c>
      <c r="O217" s="77">
        <f>' DATA BASE'!N59</f>
        <v>5000</v>
      </c>
      <c r="P217" s="77">
        <f>' DATA BASE'!O59</f>
        <v>5000</v>
      </c>
      <c r="Q217" s="77">
        <f>' DATA BASE'!P59</f>
        <v>5000</v>
      </c>
      <c r="R217" s="77">
        <f>' DATA BASE'!Q59</f>
        <v>5000</v>
      </c>
      <c r="S217" s="77">
        <f>' DATA BASE'!R59</f>
        <v>5000</v>
      </c>
      <c r="T217" s="79">
        <f>SUM(H217:S217,H214:S214,H219:S219)</f>
        <v>60896</v>
      </c>
    </row>
    <row r="218" spans="1:20">
      <c r="A218" s="133"/>
      <c r="B218" s="133"/>
      <c r="C218" s="133"/>
      <c r="D218" s="133"/>
      <c r="E218" s="133"/>
      <c r="F218" s="133"/>
      <c r="G218" s="28" t="s">
        <v>5</v>
      </c>
      <c r="H218" s="77">
        <f>' DATA BASE'!S59</f>
        <v>33</v>
      </c>
      <c r="I218" s="77">
        <f>' DATA BASE'!T59</f>
        <v>33</v>
      </c>
      <c r="J218" s="77">
        <f>' DATA BASE'!U59</f>
        <v>33</v>
      </c>
      <c r="K218" s="77">
        <f>' DATA BASE'!V59</f>
        <v>33</v>
      </c>
      <c r="L218" s="77">
        <f>' DATA BASE'!W59</f>
        <v>33</v>
      </c>
      <c r="M218" s="77">
        <f>' DATA BASE'!X59</f>
        <v>33</v>
      </c>
      <c r="N218" s="77">
        <f>' DATA BASE'!Y59</f>
        <v>33</v>
      </c>
      <c r="O218" s="77">
        <f>' DATA BASE'!Z59</f>
        <v>33</v>
      </c>
      <c r="P218" s="77">
        <f>' DATA BASE'!AA59</f>
        <v>33</v>
      </c>
      <c r="Q218" s="77">
        <f>' DATA BASE'!AB59</f>
        <v>33</v>
      </c>
      <c r="R218" s="77">
        <f>' DATA BASE'!AC59</f>
        <v>33</v>
      </c>
      <c r="S218" s="77">
        <f>' DATA BASE'!AD59</f>
        <v>33</v>
      </c>
      <c r="T218" s="80"/>
    </row>
    <row r="219" spans="1:20">
      <c r="A219" s="133"/>
      <c r="B219" s="133"/>
      <c r="C219" s="133"/>
      <c r="D219" s="133"/>
      <c r="E219" s="133"/>
      <c r="F219" s="133"/>
      <c r="G219" s="28" t="s">
        <v>59</v>
      </c>
      <c r="H219" s="77">
        <f>' DATA BASE'!AE59</f>
        <v>0</v>
      </c>
      <c r="I219" s="77">
        <f>' DATA BASE'!AF59</f>
        <v>0</v>
      </c>
      <c r="J219" s="77">
        <f>' DATA BASE'!AG59</f>
        <v>500</v>
      </c>
      <c r="K219" s="77">
        <f>' DATA BASE'!AH59</f>
        <v>0</v>
      </c>
      <c r="L219" s="77">
        <f>' DATA BASE'!AI59</f>
        <v>0</v>
      </c>
      <c r="M219" s="77">
        <f>' DATA BASE'!AJ59</f>
        <v>0</v>
      </c>
      <c r="N219" s="77">
        <f>' DATA BASE'!AK59</f>
        <v>0</v>
      </c>
      <c r="O219" s="77">
        <f>' DATA BASE'!AL59</f>
        <v>0</v>
      </c>
      <c r="P219" s="77">
        <f>' DATA BASE'!AM59</f>
        <v>0</v>
      </c>
      <c r="Q219" s="77">
        <f>' DATA BASE'!AN59</f>
        <v>0</v>
      </c>
      <c r="R219" s="77">
        <f>' DATA BASE'!AO59</f>
        <v>0</v>
      </c>
      <c r="S219" s="77">
        <f>' DATA BASE'!AP59</f>
        <v>0</v>
      </c>
      <c r="T219" s="81"/>
    </row>
    <row r="220" spans="1:20">
      <c r="A220" s="134"/>
      <c r="B220" s="134"/>
      <c r="C220" s="134"/>
      <c r="D220" s="134"/>
      <c r="E220" s="134"/>
      <c r="F220" s="134"/>
      <c r="G220" s="28" t="s">
        <v>12</v>
      </c>
      <c r="H220" s="78">
        <f t="shared" ref="H220:T220" si="53">SUM(H217:H219)</f>
        <v>5033</v>
      </c>
      <c r="I220" s="78">
        <f t="shared" si="53"/>
        <v>5033</v>
      </c>
      <c r="J220" s="78">
        <f t="shared" si="53"/>
        <v>5533</v>
      </c>
      <c r="K220" s="78">
        <f t="shared" si="53"/>
        <v>5033</v>
      </c>
      <c r="L220" s="78">
        <f t="shared" si="53"/>
        <v>5033</v>
      </c>
      <c r="M220" s="78">
        <f t="shared" si="53"/>
        <v>5033</v>
      </c>
      <c r="N220" s="78">
        <f t="shared" si="53"/>
        <v>5033</v>
      </c>
      <c r="O220" s="78">
        <f t="shared" si="53"/>
        <v>5033</v>
      </c>
      <c r="P220" s="78">
        <f t="shared" si="53"/>
        <v>5033</v>
      </c>
      <c r="Q220" s="78">
        <f t="shared" si="53"/>
        <v>5033</v>
      </c>
      <c r="R220" s="78">
        <f t="shared" si="53"/>
        <v>5033</v>
      </c>
      <c r="S220" s="78">
        <f t="shared" si="53"/>
        <v>5033</v>
      </c>
      <c r="T220" s="78">
        <f t="shared" si="53"/>
        <v>60896</v>
      </c>
    </row>
    <row r="221" spans="1:20">
      <c r="A221" s="132">
        <f>' DATA BASE'!A60</f>
        <v>55</v>
      </c>
      <c r="B221" s="132" t="str">
        <f>' DATA BASE'!B60</f>
        <v>re</v>
      </c>
      <c r="C221" s="132">
        <f>' DATA BASE'!C60</f>
        <v>0</v>
      </c>
      <c r="D221" s="132">
        <f>' DATA BASE'!D60</f>
        <v>0</v>
      </c>
      <c r="E221" s="132">
        <f>' DATA BASE'!E60</f>
        <v>0</v>
      </c>
      <c r="F221" s="132">
        <f>' DATA BASE'!F60</f>
        <v>0</v>
      </c>
      <c r="G221" s="28" t="s">
        <v>58</v>
      </c>
      <c r="H221" s="77">
        <f>' DATA BASE'!G60</f>
        <v>5000</v>
      </c>
      <c r="I221" s="77">
        <f>' DATA BASE'!H60</f>
        <v>5000</v>
      </c>
      <c r="J221" s="77">
        <f>' DATA BASE'!I60</f>
        <v>5000</v>
      </c>
      <c r="K221" s="77">
        <f>' DATA BASE'!J60</f>
        <v>5000</v>
      </c>
      <c r="L221" s="77">
        <f>' DATA BASE'!K60</f>
        <v>5000</v>
      </c>
      <c r="M221" s="77">
        <f>' DATA BASE'!L60</f>
        <v>5000</v>
      </c>
      <c r="N221" s="77">
        <f>' DATA BASE'!M60</f>
        <v>5000</v>
      </c>
      <c r="O221" s="77">
        <f>' DATA BASE'!N60</f>
        <v>5000</v>
      </c>
      <c r="P221" s="77">
        <f>' DATA BASE'!O60</f>
        <v>5000</v>
      </c>
      <c r="Q221" s="77">
        <f>' DATA BASE'!P60</f>
        <v>5000</v>
      </c>
      <c r="R221" s="77">
        <f>' DATA BASE'!Q60</f>
        <v>5000</v>
      </c>
      <c r="S221" s="77">
        <f>' DATA BASE'!R60</f>
        <v>5000</v>
      </c>
      <c r="T221" s="79">
        <f>SUM(H221:S221,H218:S218,H223:S223)</f>
        <v>60896</v>
      </c>
    </row>
    <row r="222" spans="1:20">
      <c r="A222" s="133"/>
      <c r="B222" s="133"/>
      <c r="C222" s="133"/>
      <c r="D222" s="133"/>
      <c r="E222" s="133"/>
      <c r="F222" s="133"/>
      <c r="G222" s="28" t="s">
        <v>5</v>
      </c>
      <c r="H222" s="77">
        <f>' DATA BASE'!S60</f>
        <v>33</v>
      </c>
      <c r="I222" s="77">
        <f>' DATA BASE'!T60</f>
        <v>33</v>
      </c>
      <c r="J222" s="77">
        <f>' DATA BASE'!U60</f>
        <v>33</v>
      </c>
      <c r="K222" s="77">
        <f>' DATA BASE'!V60</f>
        <v>33</v>
      </c>
      <c r="L222" s="77">
        <f>' DATA BASE'!W60</f>
        <v>33</v>
      </c>
      <c r="M222" s="77">
        <f>' DATA BASE'!X60</f>
        <v>33</v>
      </c>
      <c r="N222" s="77">
        <f>' DATA BASE'!Y60</f>
        <v>33</v>
      </c>
      <c r="O222" s="77">
        <f>' DATA BASE'!Z60</f>
        <v>33</v>
      </c>
      <c r="P222" s="77">
        <f>' DATA BASE'!AA60</f>
        <v>33</v>
      </c>
      <c r="Q222" s="77">
        <f>' DATA BASE'!AB60</f>
        <v>33</v>
      </c>
      <c r="R222" s="77">
        <f>' DATA BASE'!AC60</f>
        <v>33</v>
      </c>
      <c r="S222" s="77">
        <f>' DATA BASE'!AD60</f>
        <v>33</v>
      </c>
      <c r="T222" s="80"/>
    </row>
    <row r="223" spans="1:20">
      <c r="A223" s="133"/>
      <c r="B223" s="133"/>
      <c r="C223" s="133"/>
      <c r="D223" s="133"/>
      <c r="E223" s="133"/>
      <c r="F223" s="133"/>
      <c r="G223" s="28" t="s">
        <v>59</v>
      </c>
      <c r="H223" s="77">
        <f>' DATA BASE'!AE60</f>
        <v>0</v>
      </c>
      <c r="I223" s="77">
        <f>' DATA BASE'!AF60</f>
        <v>0</v>
      </c>
      <c r="J223" s="77">
        <f>' DATA BASE'!AG60</f>
        <v>500</v>
      </c>
      <c r="K223" s="77">
        <f>' DATA BASE'!AH60</f>
        <v>0</v>
      </c>
      <c r="L223" s="77">
        <f>' DATA BASE'!AI60</f>
        <v>0</v>
      </c>
      <c r="M223" s="77">
        <f>' DATA BASE'!AJ60</f>
        <v>0</v>
      </c>
      <c r="N223" s="77">
        <f>' DATA BASE'!AK60</f>
        <v>0</v>
      </c>
      <c r="O223" s="77">
        <f>' DATA BASE'!AL60</f>
        <v>0</v>
      </c>
      <c r="P223" s="77">
        <f>' DATA BASE'!AM60</f>
        <v>0</v>
      </c>
      <c r="Q223" s="77">
        <f>' DATA BASE'!AN60</f>
        <v>0</v>
      </c>
      <c r="R223" s="77">
        <f>' DATA BASE'!AO60</f>
        <v>0</v>
      </c>
      <c r="S223" s="77">
        <f>' DATA BASE'!AP60</f>
        <v>0</v>
      </c>
      <c r="T223" s="81"/>
    </row>
    <row r="224" spans="1:20">
      <c r="A224" s="134"/>
      <c r="B224" s="134"/>
      <c r="C224" s="134"/>
      <c r="D224" s="134"/>
      <c r="E224" s="134"/>
      <c r="F224" s="134"/>
      <c r="G224" s="28" t="s">
        <v>12</v>
      </c>
      <c r="H224" s="78">
        <f t="shared" ref="H224:T224" si="54">SUM(H221:H223)</f>
        <v>5033</v>
      </c>
      <c r="I224" s="78">
        <f t="shared" si="54"/>
        <v>5033</v>
      </c>
      <c r="J224" s="78">
        <f t="shared" si="54"/>
        <v>5533</v>
      </c>
      <c r="K224" s="78">
        <f t="shared" si="54"/>
        <v>5033</v>
      </c>
      <c r="L224" s="78">
        <f t="shared" si="54"/>
        <v>5033</v>
      </c>
      <c r="M224" s="78">
        <f t="shared" si="54"/>
        <v>5033</v>
      </c>
      <c r="N224" s="78">
        <f t="shared" si="54"/>
        <v>5033</v>
      </c>
      <c r="O224" s="78">
        <f t="shared" si="54"/>
        <v>5033</v>
      </c>
      <c r="P224" s="78">
        <f t="shared" si="54"/>
        <v>5033</v>
      </c>
      <c r="Q224" s="78">
        <f t="shared" si="54"/>
        <v>5033</v>
      </c>
      <c r="R224" s="78">
        <f t="shared" si="54"/>
        <v>5033</v>
      </c>
      <c r="S224" s="78">
        <f t="shared" si="54"/>
        <v>5033</v>
      </c>
      <c r="T224" s="78">
        <f t="shared" si="54"/>
        <v>60896</v>
      </c>
    </row>
    <row r="225" spans="1:20">
      <c r="A225" s="132">
        <f>' DATA BASE'!A61</f>
        <v>56</v>
      </c>
      <c r="B225" s="132" t="str">
        <f>' DATA BASE'!B61</f>
        <v>re</v>
      </c>
      <c r="C225" s="132">
        <f>' DATA BASE'!C61</f>
        <v>0</v>
      </c>
      <c r="D225" s="132">
        <f>' DATA BASE'!D61</f>
        <v>0</v>
      </c>
      <c r="E225" s="132">
        <f>' DATA BASE'!E61</f>
        <v>0</v>
      </c>
      <c r="F225" s="132">
        <f>' DATA BASE'!F61</f>
        <v>0</v>
      </c>
      <c r="G225" s="28" t="s">
        <v>58</v>
      </c>
      <c r="H225" s="77">
        <f>' DATA BASE'!G61</f>
        <v>5000</v>
      </c>
      <c r="I225" s="77">
        <f>' DATA BASE'!H61</f>
        <v>5000</v>
      </c>
      <c r="J225" s="77">
        <f>' DATA BASE'!I61</f>
        <v>5000</v>
      </c>
      <c r="K225" s="77">
        <f>' DATA BASE'!J61</f>
        <v>5000</v>
      </c>
      <c r="L225" s="77">
        <f>' DATA BASE'!K61</f>
        <v>5000</v>
      </c>
      <c r="M225" s="77">
        <f>' DATA BASE'!L61</f>
        <v>5000</v>
      </c>
      <c r="N225" s="77">
        <f>' DATA BASE'!M61</f>
        <v>5000</v>
      </c>
      <c r="O225" s="77">
        <f>' DATA BASE'!N61</f>
        <v>5000</v>
      </c>
      <c r="P225" s="77">
        <f>' DATA BASE'!O61</f>
        <v>5000</v>
      </c>
      <c r="Q225" s="77">
        <f>' DATA BASE'!P61</f>
        <v>5000</v>
      </c>
      <c r="R225" s="77">
        <f>' DATA BASE'!Q61</f>
        <v>5000</v>
      </c>
      <c r="S225" s="77">
        <f>' DATA BASE'!R61</f>
        <v>5000</v>
      </c>
      <c r="T225" s="79">
        <f>SUM(H225:S225,H222:S222,H227:S227)</f>
        <v>60896</v>
      </c>
    </row>
    <row r="226" spans="1:20">
      <c r="A226" s="133"/>
      <c r="B226" s="133"/>
      <c r="C226" s="133"/>
      <c r="D226" s="133"/>
      <c r="E226" s="133"/>
      <c r="F226" s="133"/>
      <c r="G226" s="28" t="s">
        <v>5</v>
      </c>
      <c r="H226" s="77">
        <f>' DATA BASE'!S61</f>
        <v>33</v>
      </c>
      <c r="I226" s="77">
        <f>' DATA BASE'!T61</f>
        <v>33</v>
      </c>
      <c r="J226" s="77">
        <f>' DATA BASE'!U61</f>
        <v>33</v>
      </c>
      <c r="K226" s="77">
        <f>' DATA BASE'!V61</f>
        <v>33</v>
      </c>
      <c r="L226" s="77">
        <f>' DATA BASE'!W61</f>
        <v>33</v>
      </c>
      <c r="M226" s="77">
        <f>' DATA BASE'!X61</f>
        <v>33</v>
      </c>
      <c r="N226" s="77">
        <f>' DATA BASE'!Y61</f>
        <v>33</v>
      </c>
      <c r="O226" s="77">
        <f>' DATA BASE'!Z61</f>
        <v>33</v>
      </c>
      <c r="P226" s="77">
        <f>' DATA BASE'!AA61</f>
        <v>33</v>
      </c>
      <c r="Q226" s="77">
        <f>' DATA BASE'!AB61</f>
        <v>33</v>
      </c>
      <c r="R226" s="77">
        <f>' DATA BASE'!AC61</f>
        <v>33</v>
      </c>
      <c r="S226" s="77">
        <f>' DATA BASE'!AD61</f>
        <v>33</v>
      </c>
      <c r="T226" s="80"/>
    </row>
    <row r="227" spans="1:20">
      <c r="A227" s="133"/>
      <c r="B227" s="133"/>
      <c r="C227" s="133"/>
      <c r="D227" s="133"/>
      <c r="E227" s="133"/>
      <c r="F227" s="133"/>
      <c r="G227" s="28" t="s">
        <v>59</v>
      </c>
      <c r="H227" s="77">
        <f>' DATA BASE'!AE61</f>
        <v>0</v>
      </c>
      <c r="I227" s="77">
        <f>' DATA BASE'!AF61</f>
        <v>0</v>
      </c>
      <c r="J227" s="77">
        <f>' DATA BASE'!AG61</f>
        <v>500</v>
      </c>
      <c r="K227" s="77">
        <f>' DATA BASE'!AH61</f>
        <v>0</v>
      </c>
      <c r="L227" s="77">
        <f>' DATA BASE'!AI61</f>
        <v>0</v>
      </c>
      <c r="M227" s="77">
        <f>' DATA BASE'!AJ61</f>
        <v>0</v>
      </c>
      <c r="N227" s="77">
        <f>' DATA BASE'!AK61</f>
        <v>0</v>
      </c>
      <c r="O227" s="77">
        <f>' DATA BASE'!AL61</f>
        <v>0</v>
      </c>
      <c r="P227" s="77">
        <f>' DATA BASE'!AM61</f>
        <v>0</v>
      </c>
      <c r="Q227" s="77">
        <f>' DATA BASE'!AN61</f>
        <v>0</v>
      </c>
      <c r="R227" s="77">
        <f>' DATA BASE'!AO61</f>
        <v>0</v>
      </c>
      <c r="S227" s="77">
        <f>' DATA BASE'!AP61</f>
        <v>0</v>
      </c>
      <c r="T227" s="81"/>
    </row>
    <row r="228" spans="1:20">
      <c r="A228" s="134"/>
      <c r="B228" s="134"/>
      <c r="C228" s="134"/>
      <c r="D228" s="134"/>
      <c r="E228" s="134"/>
      <c r="F228" s="134"/>
      <c r="G228" s="28" t="s">
        <v>12</v>
      </c>
      <c r="H228" s="78">
        <f t="shared" ref="H228:T228" si="55">SUM(H225:H227)</f>
        <v>5033</v>
      </c>
      <c r="I228" s="78">
        <f t="shared" si="55"/>
        <v>5033</v>
      </c>
      <c r="J228" s="78">
        <f t="shared" si="55"/>
        <v>5533</v>
      </c>
      <c r="K228" s="78">
        <f t="shared" si="55"/>
        <v>5033</v>
      </c>
      <c r="L228" s="78">
        <f t="shared" si="55"/>
        <v>5033</v>
      </c>
      <c r="M228" s="78">
        <f t="shared" si="55"/>
        <v>5033</v>
      </c>
      <c r="N228" s="78">
        <f t="shared" si="55"/>
        <v>5033</v>
      </c>
      <c r="O228" s="78">
        <f t="shared" si="55"/>
        <v>5033</v>
      </c>
      <c r="P228" s="78">
        <f t="shared" si="55"/>
        <v>5033</v>
      </c>
      <c r="Q228" s="78">
        <f t="shared" si="55"/>
        <v>5033</v>
      </c>
      <c r="R228" s="78">
        <f t="shared" si="55"/>
        <v>5033</v>
      </c>
      <c r="S228" s="78">
        <f t="shared" si="55"/>
        <v>5033</v>
      </c>
      <c r="T228" s="78">
        <f t="shared" si="55"/>
        <v>60896</v>
      </c>
    </row>
    <row r="229" spans="1:20">
      <c r="A229" s="132">
        <f>' DATA BASE'!A62</f>
        <v>57</v>
      </c>
      <c r="B229" s="132" t="str">
        <f>' DATA BASE'!B62</f>
        <v>re</v>
      </c>
      <c r="C229" s="132">
        <f>' DATA BASE'!C62</f>
        <v>0</v>
      </c>
      <c r="D229" s="132">
        <f>' DATA BASE'!D62</f>
        <v>0</v>
      </c>
      <c r="E229" s="132">
        <f>' DATA BASE'!E62</f>
        <v>0</v>
      </c>
      <c r="F229" s="132">
        <f>' DATA BASE'!F62</f>
        <v>0</v>
      </c>
      <c r="G229" s="28" t="s">
        <v>58</v>
      </c>
      <c r="H229" s="77">
        <f>' DATA BASE'!G62</f>
        <v>5000</v>
      </c>
      <c r="I229" s="77">
        <f>' DATA BASE'!H62</f>
        <v>5000</v>
      </c>
      <c r="J229" s="77">
        <f>' DATA BASE'!I62</f>
        <v>5000</v>
      </c>
      <c r="K229" s="77">
        <f>' DATA BASE'!J62</f>
        <v>5000</v>
      </c>
      <c r="L229" s="77">
        <f>' DATA BASE'!K62</f>
        <v>5000</v>
      </c>
      <c r="M229" s="77">
        <f>' DATA BASE'!L62</f>
        <v>5000</v>
      </c>
      <c r="N229" s="77">
        <f>' DATA BASE'!M62</f>
        <v>5000</v>
      </c>
      <c r="O229" s="77">
        <f>' DATA BASE'!N62</f>
        <v>5000</v>
      </c>
      <c r="P229" s="77">
        <f>' DATA BASE'!O62</f>
        <v>5000</v>
      </c>
      <c r="Q229" s="77">
        <f>' DATA BASE'!P62</f>
        <v>5000</v>
      </c>
      <c r="R229" s="77">
        <f>' DATA BASE'!Q62</f>
        <v>5000</v>
      </c>
      <c r="S229" s="77">
        <f>' DATA BASE'!R62</f>
        <v>5000</v>
      </c>
      <c r="T229" s="79">
        <f>SUM(H229:S229,H226:S226,H231:S231)</f>
        <v>60896</v>
      </c>
    </row>
    <row r="230" spans="1:20">
      <c r="A230" s="133"/>
      <c r="B230" s="133"/>
      <c r="C230" s="133"/>
      <c r="D230" s="133"/>
      <c r="E230" s="133"/>
      <c r="F230" s="133"/>
      <c r="G230" s="28" t="s">
        <v>5</v>
      </c>
      <c r="H230" s="77">
        <f>' DATA BASE'!S62</f>
        <v>33</v>
      </c>
      <c r="I230" s="77">
        <f>' DATA BASE'!T62</f>
        <v>33</v>
      </c>
      <c r="J230" s="77">
        <f>' DATA BASE'!U62</f>
        <v>33</v>
      </c>
      <c r="K230" s="77">
        <f>' DATA BASE'!V62</f>
        <v>33</v>
      </c>
      <c r="L230" s="77">
        <f>' DATA BASE'!W62</f>
        <v>33</v>
      </c>
      <c r="M230" s="77">
        <f>' DATA BASE'!X62</f>
        <v>33</v>
      </c>
      <c r="N230" s="77">
        <f>' DATA BASE'!Y62</f>
        <v>33</v>
      </c>
      <c r="O230" s="77">
        <f>' DATA BASE'!Z62</f>
        <v>33</v>
      </c>
      <c r="P230" s="77">
        <f>' DATA BASE'!AA62</f>
        <v>33</v>
      </c>
      <c r="Q230" s="77">
        <f>' DATA BASE'!AB62</f>
        <v>33</v>
      </c>
      <c r="R230" s="77">
        <f>' DATA BASE'!AC62</f>
        <v>33</v>
      </c>
      <c r="S230" s="77">
        <f>' DATA BASE'!AD62</f>
        <v>33</v>
      </c>
      <c r="T230" s="80"/>
    </row>
    <row r="231" spans="1:20">
      <c r="A231" s="133"/>
      <c r="B231" s="133"/>
      <c r="C231" s="133"/>
      <c r="D231" s="133"/>
      <c r="E231" s="133"/>
      <c r="F231" s="133"/>
      <c r="G231" s="28" t="s">
        <v>59</v>
      </c>
      <c r="H231" s="77">
        <f>' DATA BASE'!AE62</f>
        <v>0</v>
      </c>
      <c r="I231" s="77">
        <f>' DATA BASE'!AF62</f>
        <v>0</v>
      </c>
      <c r="J231" s="77">
        <f>' DATA BASE'!AG62</f>
        <v>500</v>
      </c>
      <c r="K231" s="77">
        <f>' DATA BASE'!AH62</f>
        <v>0</v>
      </c>
      <c r="L231" s="77">
        <f>' DATA BASE'!AI62</f>
        <v>0</v>
      </c>
      <c r="M231" s="77">
        <f>' DATA BASE'!AJ62</f>
        <v>0</v>
      </c>
      <c r="N231" s="77">
        <f>' DATA BASE'!AK62</f>
        <v>0</v>
      </c>
      <c r="O231" s="77">
        <f>' DATA BASE'!AL62</f>
        <v>0</v>
      </c>
      <c r="P231" s="77">
        <f>' DATA BASE'!AM62</f>
        <v>0</v>
      </c>
      <c r="Q231" s="77">
        <f>' DATA BASE'!AN62</f>
        <v>0</v>
      </c>
      <c r="R231" s="77">
        <f>' DATA BASE'!AO62</f>
        <v>0</v>
      </c>
      <c r="S231" s="77">
        <f>' DATA BASE'!AP62</f>
        <v>0</v>
      </c>
      <c r="T231" s="81"/>
    </row>
    <row r="232" spans="1:20">
      <c r="A232" s="134"/>
      <c r="B232" s="134"/>
      <c r="C232" s="134"/>
      <c r="D232" s="134"/>
      <c r="E232" s="134"/>
      <c r="F232" s="134"/>
      <c r="G232" s="28" t="s">
        <v>12</v>
      </c>
      <c r="H232" s="78">
        <f t="shared" ref="H232:T232" si="56">SUM(H229:H231)</f>
        <v>5033</v>
      </c>
      <c r="I232" s="78">
        <f t="shared" si="56"/>
        <v>5033</v>
      </c>
      <c r="J232" s="78">
        <f t="shared" si="56"/>
        <v>5533</v>
      </c>
      <c r="K232" s="78">
        <f t="shared" si="56"/>
        <v>5033</v>
      </c>
      <c r="L232" s="78">
        <f t="shared" si="56"/>
        <v>5033</v>
      </c>
      <c r="M232" s="78">
        <f t="shared" si="56"/>
        <v>5033</v>
      </c>
      <c r="N232" s="78">
        <f t="shared" si="56"/>
        <v>5033</v>
      </c>
      <c r="O232" s="78">
        <f t="shared" si="56"/>
        <v>5033</v>
      </c>
      <c r="P232" s="78">
        <f t="shared" si="56"/>
        <v>5033</v>
      </c>
      <c r="Q232" s="78">
        <f t="shared" si="56"/>
        <v>5033</v>
      </c>
      <c r="R232" s="78">
        <f t="shared" si="56"/>
        <v>5033</v>
      </c>
      <c r="S232" s="78">
        <f t="shared" si="56"/>
        <v>5033</v>
      </c>
      <c r="T232" s="78">
        <f t="shared" si="56"/>
        <v>60896</v>
      </c>
    </row>
    <row r="233" spans="1:20">
      <c r="A233" s="132">
        <f>' DATA BASE'!A63</f>
        <v>58</v>
      </c>
      <c r="B233" s="132" t="str">
        <f>' DATA BASE'!B63</f>
        <v>re</v>
      </c>
      <c r="C233" s="132">
        <f>' DATA BASE'!C63</f>
        <v>0</v>
      </c>
      <c r="D233" s="132">
        <f>' DATA BASE'!D63</f>
        <v>0</v>
      </c>
      <c r="E233" s="132">
        <f>' DATA BASE'!E63</f>
        <v>0</v>
      </c>
      <c r="F233" s="132">
        <f>' DATA BASE'!F63</f>
        <v>0</v>
      </c>
      <c r="G233" s="28" t="s">
        <v>58</v>
      </c>
      <c r="H233" s="77">
        <f>' DATA BASE'!G63</f>
        <v>5000</v>
      </c>
      <c r="I233" s="77">
        <f>' DATA BASE'!H63</f>
        <v>5000</v>
      </c>
      <c r="J233" s="77">
        <f>' DATA BASE'!I63</f>
        <v>5000</v>
      </c>
      <c r="K233" s="77">
        <f>' DATA BASE'!J63</f>
        <v>5000</v>
      </c>
      <c r="L233" s="77">
        <f>' DATA BASE'!K63</f>
        <v>5000</v>
      </c>
      <c r="M233" s="77">
        <f>' DATA BASE'!L63</f>
        <v>5000</v>
      </c>
      <c r="N233" s="77">
        <f>' DATA BASE'!M63</f>
        <v>5000</v>
      </c>
      <c r="O233" s="77">
        <f>' DATA BASE'!N63</f>
        <v>5000</v>
      </c>
      <c r="P233" s="77">
        <f>' DATA BASE'!O63</f>
        <v>5000</v>
      </c>
      <c r="Q233" s="77">
        <f>' DATA BASE'!P63</f>
        <v>5000</v>
      </c>
      <c r="R233" s="77">
        <f>' DATA BASE'!Q63</f>
        <v>5000</v>
      </c>
      <c r="S233" s="77">
        <f>' DATA BASE'!R63</f>
        <v>5000</v>
      </c>
      <c r="T233" s="79">
        <f>SUM(H233:S233,H230:S230,H235:S235)</f>
        <v>60896</v>
      </c>
    </row>
    <row r="234" spans="1:20">
      <c r="A234" s="133"/>
      <c r="B234" s="133"/>
      <c r="C234" s="133"/>
      <c r="D234" s="133"/>
      <c r="E234" s="133"/>
      <c r="F234" s="133"/>
      <c r="G234" s="28" t="s">
        <v>5</v>
      </c>
      <c r="H234" s="77">
        <f>' DATA BASE'!S63</f>
        <v>33</v>
      </c>
      <c r="I234" s="77">
        <f>' DATA BASE'!T63</f>
        <v>33</v>
      </c>
      <c r="J234" s="77">
        <f>' DATA BASE'!U63</f>
        <v>33</v>
      </c>
      <c r="K234" s="77">
        <f>' DATA BASE'!V63</f>
        <v>33</v>
      </c>
      <c r="L234" s="77">
        <f>' DATA BASE'!W63</f>
        <v>33</v>
      </c>
      <c r="M234" s="77">
        <f>' DATA BASE'!X63</f>
        <v>33</v>
      </c>
      <c r="N234" s="77">
        <f>' DATA BASE'!Y63</f>
        <v>33</v>
      </c>
      <c r="O234" s="77">
        <f>' DATA BASE'!Z63</f>
        <v>33</v>
      </c>
      <c r="P234" s="77">
        <f>' DATA BASE'!AA63</f>
        <v>33</v>
      </c>
      <c r="Q234" s="77">
        <f>' DATA BASE'!AB63</f>
        <v>33</v>
      </c>
      <c r="R234" s="77">
        <f>' DATA BASE'!AC63</f>
        <v>33</v>
      </c>
      <c r="S234" s="77">
        <f>' DATA BASE'!AD63</f>
        <v>33</v>
      </c>
      <c r="T234" s="80"/>
    </row>
    <row r="235" spans="1:20">
      <c r="A235" s="133"/>
      <c r="B235" s="133"/>
      <c r="C235" s="133"/>
      <c r="D235" s="133"/>
      <c r="E235" s="133"/>
      <c r="F235" s="133"/>
      <c r="G235" s="28" t="s">
        <v>59</v>
      </c>
      <c r="H235" s="77">
        <f>' DATA BASE'!AE63</f>
        <v>0</v>
      </c>
      <c r="I235" s="77">
        <f>' DATA BASE'!AF63</f>
        <v>0</v>
      </c>
      <c r="J235" s="77">
        <f>' DATA BASE'!AG63</f>
        <v>500</v>
      </c>
      <c r="K235" s="77">
        <f>' DATA BASE'!AH63</f>
        <v>0</v>
      </c>
      <c r="L235" s="77">
        <f>' DATA BASE'!AI63</f>
        <v>0</v>
      </c>
      <c r="M235" s="77">
        <f>' DATA BASE'!AJ63</f>
        <v>0</v>
      </c>
      <c r="N235" s="77">
        <f>' DATA BASE'!AK63</f>
        <v>0</v>
      </c>
      <c r="O235" s="77">
        <f>' DATA BASE'!AL63</f>
        <v>0</v>
      </c>
      <c r="P235" s="77">
        <f>' DATA BASE'!AM63</f>
        <v>0</v>
      </c>
      <c r="Q235" s="77">
        <f>' DATA BASE'!AN63</f>
        <v>0</v>
      </c>
      <c r="R235" s="77">
        <f>' DATA BASE'!AO63</f>
        <v>0</v>
      </c>
      <c r="S235" s="77">
        <f>' DATA BASE'!AP63</f>
        <v>0</v>
      </c>
      <c r="T235" s="81"/>
    </row>
    <row r="236" spans="1:20">
      <c r="A236" s="134"/>
      <c r="B236" s="134"/>
      <c r="C236" s="134"/>
      <c r="D236" s="134"/>
      <c r="E236" s="134"/>
      <c r="F236" s="134"/>
      <c r="G236" s="28" t="s">
        <v>12</v>
      </c>
      <c r="H236" s="78">
        <f t="shared" ref="H236:T236" si="57">SUM(H233:H235)</f>
        <v>5033</v>
      </c>
      <c r="I236" s="78">
        <f t="shared" si="57"/>
        <v>5033</v>
      </c>
      <c r="J236" s="78">
        <f t="shared" si="57"/>
        <v>5533</v>
      </c>
      <c r="K236" s="78">
        <f t="shared" si="57"/>
        <v>5033</v>
      </c>
      <c r="L236" s="78">
        <f t="shared" si="57"/>
        <v>5033</v>
      </c>
      <c r="M236" s="78">
        <f t="shared" si="57"/>
        <v>5033</v>
      </c>
      <c r="N236" s="78">
        <f t="shared" si="57"/>
        <v>5033</v>
      </c>
      <c r="O236" s="78">
        <f t="shared" si="57"/>
        <v>5033</v>
      </c>
      <c r="P236" s="78">
        <f t="shared" si="57"/>
        <v>5033</v>
      </c>
      <c r="Q236" s="78">
        <f t="shared" si="57"/>
        <v>5033</v>
      </c>
      <c r="R236" s="78">
        <f t="shared" si="57"/>
        <v>5033</v>
      </c>
      <c r="S236" s="78">
        <f t="shared" si="57"/>
        <v>5033</v>
      </c>
      <c r="T236" s="78">
        <f t="shared" si="57"/>
        <v>60896</v>
      </c>
    </row>
    <row r="237" spans="1:20">
      <c r="A237" s="132">
        <f>' DATA BASE'!A64</f>
        <v>59</v>
      </c>
      <c r="B237" s="132" t="str">
        <f>' DATA BASE'!B64</f>
        <v>re</v>
      </c>
      <c r="C237" s="132">
        <f>' DATA BASE'!C64</f>
        <v>0</v>
      </c>
      <c r="D237" s="132">
        <f>' DATA BASE'!D64</f>
        <v>0</v>
      </c>
      <c r="E237" s="132">
        <f>' DATA BASE'!E64</f>
        <v>0</v>
      </c>
      <c r="F237" s="132">
        <f>' DATA BASE'!F64</f>
        <v>0</v>
      </c>
      <c r="G237" s="28" t="s">
        <v>58</v>
      </c>
      <c r="H237" s="77">
        <f>' DATA BASE'!G64</f>
        <v>5000</v>
      </c>
      <c r="I237" s="77">
        <f>' DATA BASE'!H64</f>
        <v>5000</v>
      </c>
      <c r="J237" s="77">
        <f>' DATA BASE'!I64</f>
        <v>5000</v>
      </c>
      <c r="K237" s="77">
        <f>' DATA BASE'!J64</f>
        <v>5000</v>
      </c>
      <c r="L237" s="77">
        <f>' DATA BASE'!K64</f>
        <v>5000</v>
      </c>
      <c r="M237" s="77">
        <f>' DATA BASE'!L64</f>
        <v>5000</v>
      </c>
      <c r="N237" s="77">
        <f>' DATA BASE'!M64</f>
        <v>5000</v>
      </c>
      <c r="O237" s="77">
        <f>' DATA BASE'!N64</f>
        <v>5000</v>
      </c>
      <c r="P237" s="77">
        <f>' DATA BASE'!O64</f>
        <v>5000</v>
      </c>
      <c r="Q237" s="77">
        <f>' DATA BASE'!P64</f>
        <v>5000</v>
      </c>
      <c r="R237" s="77">
        <f>' DATA BASE'!Q64</f>
        <v>5000</v>
      </c>
      <c r="S237" s="77">
        <f>' DATA BASE'!R64</f>
        <v>5000</v>
      </c>
      <c r="T237" s="79">
        <f>SUM(H237:S237,H234:S234,H239:S239)</f>
        <v>60896</v>
      </c>
    </row>
    <row r="238" spans="1:20">
      <c r="A238" s="133"/>
      <c r="B238" s="133"/>
      <c r="C238" s="133"/>
      <c r="D238" s="133"/>
      <c r="E238" s="133"/>
      <c r="F238" s="133"/>
      <c r="G238" s="28" t="s">
        <v>5</v>
      </c>
      <c r="H238" s="77">
        <f>' DATA BASE'!S64</f>
        <v>33</v>
      </c>
      <c r="I238" s="77">
        <f>' DATA BASE'!T64</f>
        <v>33</v>
      </c>
      <c r="J238" s="77">
        <f>' DATA BASE'!U64</f>
        <v>33</v>
      </c>
      <c r="K238" s="77">
        <f>' DATA BASE'!V64</f>
        <v>33</v>
      </c>
      <c r="L238" s="77">
        <f>' DATA BASE'!W64</f>
        <v>33</v>
      </c>
      <c r="M238" s="77">
        <f>' DATA BASE'!X64</f>
        <v>33</v>
      </c>
      <c r="N238" s="77">
        <f>' DATA BASE'!Y64</f>
        <v>33</v>
      </c>
      <c r="O238" s="77">
        <f>' DATA BASE'!Z64</f>
        <v>33</v>
      </c>
      <c r="P238" s="77">
        <f>' DATA BASE'!AA64</f>
        <v>33</v>
      </c>
      <c r="Q238" s="77">
        <f>' DATA BASE'!AB64</f>
        <v>33</v>
      </c>
      <c r="R238" s="77">
        <f>' DATA BASE'!AC64</f>
        <v>33</v>
      </c>
      <c r="S238" s="77">
        <f>' DATA BASE'!AD64</f>
        <v>33</v>
      </c>
      <c r="T238" s="80"/>
    </row>
    <row r="239" spans="1:20">
      <c r="A239" s="133"/>
      <c r="B239" s="133"/>
      <c r="C239" s="133"/>
      <c r="D239" s="133"/>
      <c r="E239" s="133"/>
      <c r="F239" s="133"/>
      <c r="G239" s="28" t="s">
        <v>59</v>
      </c>
      <c r="H239" s="77">
        <f>' DATA BASE'!AE64</f>
        <v>0</v>
      </c>
      <c r="I239" s="77">
        <f>' DATA BASE'!AF64</f>
        <v>0</v>
      </c>
      <c r="J239" s="77">
        <f>' DATA BASE'!AG64</f>
        <v>500</v>
      </c>
      <c r="K239" s="77">
        <f>' DATA BASE'!AH64</f>
        <v>0</v>
      </c>
      <c r="L239" s="77">
        <f>' DATA BASE'!AI64</f>
        <v>0</v>
      </c>
      <c r="M239" s="77">
        <f>' DATA BASE'!AJ64</f>
        <v>0</v>
      </c>
      <c r="N239" s="77">
        <f>' DATA BASE'!AK64</f>
        <v>0</v>
      </c>
      <c r="O239" s="77">
        <f>' DATA BASE'!AL64</f>
        <v>0</v>
      </c>
      <c r="P239" s="77">
        <f>' DATA BASE'!AM64</f>
        <v>0</v>
      </c>
      <c r="Q239" s="77">
        <f>' DATA BASE'!AN64</f>
        <v>0</v>
      </c>
      <c r="R239" s="77">
        <f>' DATA BASE'!AO64</f>
        <v>0</v>
      </c>
      <c r="S239" s="77">
        <f>' DATA BASE'!AP64</f>
        <v>0</v>
      </c>
      <c r="T239" s="81"/>
    </row>
    <row r="240" spans="1:20">
      <c r="A240" s="134"/>
      <c r="B240" s="134"/>
      <c r="C240" s="134"/>
      <c r="D240" s="134"/>
      <c r="E240" s="134"/>
      <c r="F240" s="134"/>
      <c r="G240" s="28" t="s">
        <v>12</v>
      </c>
      <c r="H240" s="78">
        <f t="shared" ref="H240:T240" si="58">SUM(H237:H239)</f>
        <v>5033</v>
      </c>
      <c r="I240" s="78">
        <f t="shared" si="58"/>
        <v>5033</v>
      </c>
      <c r="J240" s="78">
        <f t="shared" si="58"/>
        <v>5533</v>
      </c>
      <c r="K240" s="78">
        <f t="shared" si="58"/>
        <v>5033</v>
      </c>
      <c r="L240" s="78">
        <f t="shared" si="58"/>
        <v>5033</v>
      </c>
      <c r="M240" s="78">
        <f t="shared" si="58"/>
        <v>5033</v>
      </c>
      <c r="N240" s="78">
        <f t="shared" si="58"/>
        <v>5033</v>
      </c>
      <c r="O240" s="78">
        <f t="shared" si="58"/>
        <v>5033</v>
      </c>
      <c r="P240" s="78">
        <f t="shared" si="58"/>
        <v>5033</v>
      </c>
      <c r="Q240" s="78">
        <f t="shared" si="58"/>
        <v>5033</v>
      </c>
      <c r="R240" s="78">
        <f t="shared" si="58"/>
        <v>5033</v>
      </c>
      <c r="S240" s="78">
        <f t="shared" si="58"/>
        <v>5033</v>
      </c>
      <c r="T240" s="78">
        <f t="shared" si="58"/>
        <v>60896</v>
      </c>
    </row>
    <row r="241" spans="1:20">
      <c r="A241" s="132">
        <f>' DATA BASE'!A65</f>
        <v>60</v>
      </c>
      <c r="B241" s="132" t="str">
        <f>' DATA BASE'!B65</f>
        <v>re</v>
      </c>
      <c r="C241" s="132">
        <f>' DATA BASE'!C65</f>
        <v>0</v>
      </c>
      <c r="D241" s="132">
        <f>' DATA BASE'!D65</f>
        <v>0</v>
      </c>
      <c r="E241" s="132">
        <f>' DATA BASE'!E65</f>
        <v>0</v>
      </c>
      <c r="F241" s="132">
        <f>' DATA BASE'!F65</f>
        <v>0</v>
      </c>
      <c r="G241" s="28" t="s">
        <v>58</v>
      </c>
      <c r="H241" s="77">
        <f>' DATA BASE'!G65</f>
        <v>5000</v>
      </c>
      <c r="I241" s="77">
        <f>' DATA BASE'!H65</f>
        <v>5000</v>
      </c>
      <c r="J241" s="77">
        <f>' DATA BASE'!I65</f>
        <v>5000</v>
      </c>
      <c r="K241" s="77">
        <f>' DATA BASE'!J65</f>
        <v>5000</v>
      </c>
      <c r="L241" s="77">
        <f>' DATA BASE'!K65</f>
        <v>5000</v>
      </c>
      <c r="M241" s="77">
        <f>' DATA BASE'!L65</f>
        <v>5000</v>
      </c>
      <c r="N241" s="77">
        <f>' DATA BASE'!M65</f>
        <v>5000</v>
      </c>
      <c r="O241" s="77">
        <f>' DATA BASE'!N65</f>
        <v>5000</v>
      </c>
      <c r="P241" s="77">
        <f>' DATA BASE'!O65</f>
        <v>5000</v>
      </c>
      <c r="Q241" s="77">
        <f>' DATA BASE'!P65</f>
        <v>5000</v>
      </c>
      <c r="R241" s="77">
        <f>' DATA BASE'!Q65</f>
        <v>5000</v>
      </c>
      <c r="S241" s="77">
        <f>' DATA BASE'!R65</f>
        <v>5000</v>
      </c>
      <c r="T241" s="79">
        <f>SUM(H241:S241,H238:S238,H243:S243)</f>
        <v>60896</v>
      </c>
    </row>
    <row r="242" spans="1:20">
      <c r="A242" s="133"/>
      <c r="B242" s="133"/>
      <c r="C242" s="133"/>
      <c r="D242" s="133"/>
      <c r="E242" s="133"/>
      <c r="F242" s="133"/>
      <c r="G242" s="28" t="s">
        <v>5</v>
      </c>
      <c r="H242" s="77">
        <f>' DATA BASE'!S65</f>
        <v>33</v>
      </c>
      <c r="I242" s="77">
        <f>' DATA BASE'!T65</f>
        <v>33</v>
      </c>
      <c r="J242" s="77">
        <f>' DATA BASE'!U65</f>
        <v>33</v>
      </c>
      <c r="K242" s="77">
        <f>' DATA BASE'!V65</f>
        <v>33</v>
      </c>
      <c r="L242" s="77">
        <f>' DATA BASE'!W65</f>
        <v>33</v>
      </c>
      <c r="M242" s="77">
        <f>' DATA BASE'!X65</f>
        <v>33</v>
      </c>
      <c r="N242" s="77">
        <f>' DATA BASE'!Y65</f>
        <v>33</v>
      </c>
      <c r="O242" s="77">
        <f>' DATA BASE'!Z65</f>
        <v>33</v>
      </c>
      <c r="P242" s="77">
        <f>' DATA BASE'!AA65</f>
        <v>33</v>
      </c>
      <c r="Q242" s="77">
        <f>' DATA BASE'!AB65</f>
        <v>33</v>
      </c>
      <c r="R242" s="77">
        <f>' DATA BASE'!AC65</f>
        <v>33</v>
      </c>
      <c r="S242" s="77">
        <f>' DATA BASE'!AD65</f>
        <v>33</v>
      </c>
      <c r="T242" s="80"/>
    </row>
    <row r="243" spans="1:20">
      <c r="A243" s="133"/>
      <c r="B243" s="133"/>
      <c r="C243" s="133"/>
      <c r="D243" s="133"/>
      <c r="E243" s="133"/>
      <c r="F243" s="133"/>
      <c r="G243" s="28" t="s">
        <v>59</v>
      </c>
      <c r="H243" s="77">
        <f>' DATA BASE'!AE65</f>
        <v>0</v>
      </c>
      <c r="I243" s="77">
        <f>' DATA BASE'!AF65</f>
        <v>0</v>
      </c>
      <c r="J243" s="77">
        <f>' DATA BASE'!AG65</f>
        <v>500</v>
      </c>
      <c r="K243" s="77">
        <f>' DATA BASE'!AH65</f>
        <v>0</v>
      </c>
      <c r="L243" s="77">
        <f>' DATA BASE'!AI65</f>
        <v>0</v>
      </c>
      <c r="M243" s="77">
        <f>' DATA BASE'!AJ65</f>
        <v>0</v>
      </c>
      <c r="N243" s="77">
        <f>' DATA BASE'!AK65</f>
        <v>0</v>
      </c>
      <c r="O243" s="77">
        <f>' DATA BASE'!AL65</f>
        <v>0</v>
      </c>
      <c r="P243" s="77">
        <f>' DATA BASE'!AM65</f>
        <v>0</v>
      </c>
      <c r="Q243" s="77">
        <f>' DATA BASE'!AN65</f>
        <v>0</v>
      </c>
      <c r="R243" s="77">
        <f>' DATA BASE'!AO65</f>
        <v>0</v>
      </c>
      <c r="S243" s="77">
        <f>' DATA BASE'!AP65</f>
        <v>0</v>
      </c>
      <c r="T243" s="81"/>
    </row>
    <row r="244" spans="1:20">
      <c r="A244" s="134"/>
      <c r="B244" s="134"/>
      <c r="C244" s="134"/>
      <c r="D244" s="134"/>
      <c r="E244" s="134"/>
      <c r="F244" s="134"/>
      <c r="G244" s="28" t="s">
        <v>12</v>
      </c>
      <c r="H244" s="78">
        <f t="shared" ref="H244:T244" si="59">SUM(H241:H243)</f>
        <v>5033</v>
      </c>
      <c r="I244" s="78">
        <f t="shared" si="59"/>
        <v>5033</v>
      </c>
      <c r="J244" s="78">
        <f t="shared" si="59"/>
        <v>5533</v>
      </c>
      <c r="K244" s="78">
        <f t="shared" si="59"/>
        <v>5033</v>
      </c>
      <c r="L244" s="78">
        <f t="shared" si="59"/>
        <v>5033</v>
      </c>
      <c r="M244" s="78">
        <f t="shared" si="59"/>
        <v>5033</v>
      </c>
      <c r="N244" s="78">
        <f t="shared" si="59"/>
        <v>5033</v>
      </c>
      <c r="O244" s="78">
        <f t="shared" si="59"/>
        <v>5033</v>
      </c>
      <c r="P244" s="78">
        <f t="shared" si="59"/>
        <v>5033</v>
      </c>
      <c r="Q244" s="78">
        <f t="shared" si="59"/>
        <v>5033</v>
      </c>
      <c r="R244" s="78">
        <f t="shared" si="59"/>
        <v>5033</v>
      </c>
      <c r="S244" s="78">
        <f t="shared" si="59"/>
        <v>5033</v>
      </c>
      <c r="T244" s="78">
        <f t="shared" si="59"/>
        <v>60896</v>
      </c>
    </row>
    <row r="245" spans="1:20">
      <c r="A245" s="132">
        <f>' DATA BASE'!A66</f>
        <v>61</v>
      </c>
      <c r="B245" s="132" t="str">
        <f>' DATA BASE'!B66</f>
        <v>re</v>
      </c>
      <c r="C245" s="132">
        <f>' DATA BASE'!C66</f>
        <v>0</v>
      </c>
      <c r="D245" s="132">
        <f>' DATA BASE'!D66</f>
        <v>0</v>
      </c>
      <c r="E245" s="132">
        <f>' DATA BASE'!E66</f>
        <v>0</v>
      </c>
      <c r="F245" s="132">
        <f>' DATA BASE'!F66</f>
        <v>0</v>
      </c>
      <c r="G245" s="28" t="s">
        <v>58</v>
      </c>
      <c r="H245" s="77">
        <f>' DATA BASE'!G66</f>
        <v>5000</v>
      </c>
      <c r="I245" s="77">
        <f>' DATA BASE'!H66</f>
        <v>5000</v>
      </c>
      <c r="J245" s="77">
        <f>' DATA BASE'!I66</f>
        <v>5000</v>
      </c>
      <c r="K245" s="77">
        <f>' DATA BASE'!J66</f>
        <v>5000</v>
      </c>
      <c r="L245" s="77">
        <f>' DATA BASE'!K66</f>
        <v>5000</v>
      </c>
      <c r="M245" s="77">
        <f>' DATA BASE'!L66</f>
        <v>5000</v>
      </c>
      <c r="N245" s="77">
        <f>' DATA BASE'!M66</f>
        <v>5000</v>
      </c>
      <c r="O245" s="77">
        <f>' DATA BASE'!N66</f>
        <v>5000</v>
      </c>
      <c r="P245" s="77">
        <f>' DATA BASE'!O66</f>
        <v>5000</v>
      </c>
      <c r="Q245" s="77">
        <f>' DATA BASE'!P66</f>
        <v>5000</v>
      </c>
      <c r="R245" s="77">
        <f>' DATA BASE'!Q66</f>
        <v>5000</v>
      </c>
      <c r="S245" s="77">
        <f>' DATA BASE'!R66</f>
        <v>5000</v>
      </c>
      <c r="T245" s="79">
        <f>SUM(H245:S245,H242:S242,H247:S247)</f>
        <v>60896</v>
      </c>
    </row>
    <row r="246" spans="1:20">
      <c r="A246" s="133"/>
      <c r="B246" s="133"/>
      <c r="C246" s="133"/>
      <c r="D246" s="133"/>
      <c r="E246" s="133"/>
      <c r="F246" s="133"/>
      <c r="G246" s="28" t="s">
        <v>5</v>
      </c>
      <c r="H246" s="77">
        <f>' DATA BASE'!S66</f>
        <v>33</v>
      </c>
      <c r="I246" s="77">
        <f>' DATA BASE'!T66</f>
        <v>33</v>
      </c>
      <c r="J246" s="77">
        <f>' DATA BASE'!U66</f>
        <v>33</v>
      </c>
      <c r="K246" s="77">
        <f>' DATA BASE'!V66</f>
        <v>33</v>
      </c>
      <c r="L246" s="77">
        <f>' DATA BASE'!W66</f>
        <v>33</v>
      </c>
      <c r="M246" s="77">
        <f>' DATA BASE'!X66</f>
        <v>33</v>
      </c>
      <c r="N246" s="77">
        <f>' DATA BASE'!Y66</f>
        <v>33</v>
      </c>
      <c r="O246" s="77">
        <f>' DATA BASE'!Z66</f>
        <v>33</v>
      </c>
      <c r="P246" s="77">
        <f>' DATA BASE'!AA66</f>
        <v>33</v>
      </c>
      <c r="Q246" s="77">
        <f>' DATA BASE'!AB66</f>
        <v>33</v>
      </c>
      <c r="R246" s="77">
        <f>' DATA BASE'!AC66</f>
        <v>33</v>
      </c>
      <c r="S246" s="77">
        <f>' DATA BASE'!AD66</f>
        <v>33</v>
      </c>
      <c r="T246" s="80"/>
    </row>
    <row r="247" spans="1:20">
      <c r="A247" s="133"/>
      <c r="B247" s="133"/>
      <c r="C247" s="133"/>
      <c r="D247" s="133"/>
      <c r="E247" s="133"/>
      <c r="F247" s="133"/>
      <c r="G247" s="28" t="s">
        <v>59</v>
      </c>
      <c r="H247" s="77">
        <f>' DATA BASE'!AE66</f>
        <v>0</v>
      </c>
      <c r="I247" s="77">
        <f>' DATA BASE'!AF66</f>
        <v>0</v>
      </c>
      <c r="J247" s="77">
        <f>' DATA BASE'!AG66</f>
        <v>500</v>
      </c>
      <c r="K247" s="77">
        <f>' DATA BASE'!AH66</f>
        <v>0</v>
      </c>
      <c r="L247" s="77">
        <f>' DATA BASE'!AI66</f>
        <v>0</v>
      </c>
      <c r="M247" s="77">
        <f>' DATA BASE'!AJ66</f>
        <v>0</v>
      </c>
      <c r="N247" s="77">
        <f>' DATA BASE'!AK66</f>
        <v>0</v>
      </c>
      <c r="O247" s="77">
        <f>' DATA BASE'!AL66</f>
        <v>0</v>
      </c>
      <c r="P247" s="77">
        <f>' DATA BASE'!AM66</f>
        <v>0</v>
      </c>
      <c r="Q247" s="77">
        <f>' DATA BASE'!AN66</f>
        <v>0</v>
      </c>
      <c r="R247" s="77">
        <f>' DATA BASE'!AO66</f>
        <v>0</v>
      </c>
      <c r="S247" s="77">
        <f>' DATA BASE'!AP66</f>
        <v>0</v>
      </c>
      <c r="T247" s="81"/>
    </row>
    <row r="248" spans="1:20">
      <c r="A248" s="134"/>
      <c r="B248" s="134"/>
      <c r="C248" s="134"/>
      <c r="D248" s="134"/>
      <c r="E248" s="134"/>
      <c r="F248" s="134"/>
      <c r="G248" s="28" t="s">
        <v>12</v>
      </c>
      <c r="H248" s="78">
        <f t="shared" ref="H248:T248" si="60">SUM(H245:H247)</f>
        <v>5033</v>
      </c>
      <c r="I248" s="78">
        <f t="shared" si="60"/>
        <v>5033</v>
      </c>
      <c r="J248" s="78">
        <f t="shared" si="60"/>
        <v>5533</v>
      </c>
      <c r="K248" s="78">
        <f t="shared" si="60"/>
        <v>5033</v>
      </c>
      <c r="L248" s="78">
        <f t="shared" si="60"/>
        <v>5033</v>
      </c>
      <c r="M248" s="78">
        <f t="shared" si="60"/>
        <v>5033</v>
      </c>
      <c r="N248" s="78">
        <f t="shared" si="60"/>
        <v>5033</v>
      </c>
      <c r="O248" s="78">
        <f t="shared" si="60"/>
        <v>5033</v>
      </c>
      <c r="P248" s="78">
        <f t="shared" si="60"/>
        <v>5033</v>
      </c>
      <c r="Q248" s="78">
        <f t="shared" si="60"/>
        <v>5033</v>
      </c>
      <c r="R248" s="78">
        <f t="shared" si="60"/>
        <v>5033</v>
      </c>
      <c r="S248" s="78">
        <f t="shared" si="60"/>
        <v>5033</v>
      </c>
      <c r="T248" s="78">
        <f t="shared" si="60"/>
        <v>60896</v>
      </c>
    </row>
    <row r="249" spans="1:20">
      <c r="A249" s="132">
        <f>' DATA BASE'!A67</f>
        <v>62</v>
      </c>
      <c r="B249" s="132" t="str">
        <f>' DATA BASE'!B67</f>
        <v>re</v>
      </c>
      <c r="C249" s="132">
        <f>' DATA BASE'!C67</f>
        <v>0</v>
      </c>
      <c r="D249" s="132">
        <f>' DATA BASE'!D67</f>
        <v>0</v>
      </c>
      <c r="E249" s="132">
        <f>' DATA BASE'!E67</f>
        <v>0</v>
      </c>
      <c r="F249" s="132">
        <f>' DATA BASE'!F67</f>
        <v>0</v>
      </c>
      <c r="G249" s="28" t="s">
        <v>58</v>
      </c>
      <c r="H249" s="77">
        <f>' DATA BASE'!G67</f>
        <v>5000</v>
      </c>
      <c r="I249" s="77">
        <f>' DATA BASE'!H67</f>
        <v>5000</v>
      </c>
      <c r="J249" s="77">
        <f>' DATA BASE'!I67</f>
        <v>5000</v>
      </c>
      <c r="K249" s="77">
        <f>' DATA BASE'!J67</f>
        <v>5000</v>
      </c>
      <c r="L249" s="77">
        <f>' DATA BASE'!K67</f>
        <v>5000</v>
      </c>
      <c r="M249" s="77">
        <f>' DATA BASE'!L67</f>
        <v>5000</v>
      </c>
      <c r="N249" s="77">
        <f>' DATA BASE'!M67</f>
        <v>5000</v>
      </c>
      <c r="O249" s="77">
        <f>' DATA BASE'!N67</f>
        <v>5000</v>
      </c>
      <c r="P249" s="77">
        <f>' DATA BASE'!O67</f>
        <v>5000</v>
      </c>
      <c r="Q249" s="77">
        <f>' DATA BASE'!P67</f>
        <v>5000</v>
      </c>
      <c r="R249" s="77">
        <f>' DATA BASE'!Q67</f>
        <v>5000</v>
      </c>
      <c r="S249" s="77">
        <f>' DATA BASE'!R67</f>
        <v>5000</v>
      </c>
      <c r="T249" s="79">
        <f>SUM(H249:S249,H246:S246,H251:S251)</f>
        <v>60896</v>
      </c>
    </row>
    <row r="250" spans="1:20">
      <c r="A250" s="133"/>
      <c r="B250" s="133"/>
      <c r="C250" s="133"/>
      <c r="D250" s="133"/>
      <c r="E250" s="133"/>
      <c r="F250" s="133"/>
      <c r="G250" s="28" t="s">
        <v>5</v>
      </c>
      <c r="H250" s="77">
        <f>' DATA BASE'!S67</f>
        <v>33</v>
      </c>
      <c r="I250" s="77">
        <f>' DATA BASE'!T67</f>
        <v>33</v>
      </c>
      <c r="J250" s="77">
        <f>' DATA BASE'!U67</f>
        <v>33</v>
      </c>
      <c r="K250" s="77">
        <f>' DATA BASE'!V67</f>
        <v>33</v>
      </c>
      <c r="L250" s="77">
        <f>' DATA BASE'!W67</f>
        <v>33</v>
      </c>
      <c r="M250" s="77">
        <f>' DATA BASE'!X67</f>
        <v>33</v>
      </c>
      <c r="N250" s="77">
        <f>' DATA BASE'!Y67</f>
        <v>33</v>
      </c>
      <c r="O250" s="77">
        <f>' DATA BASE'!Z67</f>
        <v>33</v>
      </c>
      <c r="P250" s="77">
        <f>' DATA BASE'!AA67</f>
        <v>33</v>
      </c>
      <c r="Q250" s="77">
        <f>' DATA BASE'!AB67</f>
        <v>33</v>
      </c>
      <c r="R250" s="77">
        <f>' DATA BASE'!AC67</f>
        <v>33</v>
      </c>
      <c r="S250" s="77">
        <f>' DATA BASE'!AD67</f>
        <v>33</v>
      </c>
      <c r="T250" s="80"/>
    </row>
    <row r="251" spans="1:20">
      <c r="A251" s="133"/>
      <c r="B251" s="133"/>
      <c r="C251" s="133"/>
      <c r="D251" s="133"/>
      <c r="E251" s="133"/>
      <c r="F251" s="133"/>
      <c r="G251" s="28" t="s">
        <v>59</v>
      </c>
      <c r="H251" s="77">
        <f>' DATA BASE'!AE67</f>
        <v>0</v>
      </c>
      <c r="I251" s="77">
        <f>' DATA BASE'!AF67</f>
        <v>0</v>
      </c>
      <c r="J251" s="77">
        <f>' DATA BASE'!AG67</f>
        <v>500</v>
      </c>
      <c r="K251" s="77">
        <f>' DATA BASE'!AH67</f>
        <v>0</v>
      </c>
      <c r="L251" s="77">
        <f>' DATA BASE'!AI67</f>
        <v>0</v>
      </c>
      <c r="M251" s="77">
        <f>' DATA BASE'!AJ67</f>
        <v>0</v>
      </c>
      <c r="N251" s="77">
        <f>' DATA BASE'!AK67</f>
        <v>0</v>
      </c>
      <c r="O251" s="77">
        <f>' DATA BASE'!AL67</f>
        <v>0</v>
      </c>
      <c r="P251" s="77">
        <f>' DATA BASE'!AM67</f>
        <v>0</v>
      </c>
      <c r="Q251" s="77">
        <f>' DATA BASE'!AN67</f>
        <v>0</v>
      </c>
      <c r="R251" s="77">
        <f>' DATA BASE'!AO67</f>
        <v>0</v>
      </c>
      <c r="S251" s="77">
        <f>' DATA BASE'!AP67</f>
        <v>0</v>
      </c>
      <c r="T251" s="81"/>
    </row>
    <row r="252" spans="1:20">
      <c r="A252" s="134"/>
      <c r="B252" s="134"/>
      <c r="C252" s="134"/>
      <c r="D252" s="134"/>
      <c r="E252" s="134"/>
      <c r="F252" s="134"/>
      <c r="G252" s="28" t="s">
        <v>12</v>
      </c>
      <c r="H252" s="78">
        <f t="shared" ref="H252:T252" si="61">SUM(H249:H251)</f>
        <v>5033</v>
      </c>
      <c r="I252" s="78">
        <f t="shared" si="61"/>
        <v>5033</v>
      </c>
      <c r="J252" s="78">
        <f t="shared" si="61"/>
        <v>5533</v>
      </c>
      <c r="K252" s="78">
        <f t="shared" si="61"/>
        <v>5033</v>
      </c>
      <c r="L252" s="78">
        <f t="shared" si="61"/>
        <v>5033</v>
      </c>
      <c r="M252" s="78">
        <f t="shared" si="61"/>
        <v>5033</v>
      </c>
      <c r="N252" s="78">
        <f t="shared" si="61"/>
        <v>5033</v>
      </c>
      <c r="O252" s="78">
        <f t="shared" si="61"/>
        <v>5033</v>
      </c>
      <c r="P252" s="78">
        <f t="shared" si="61"/>
        <v>5033</v>
      </c>
      <c r="Q252" s="78">
        <f t="shared" si="61"/>
        <v>5033</v>
      </c>
      <c r="R252" s="78">
        <f t="shared" si="61"/>
        <v>5033</v>
      </c>
      <c r="S252" s="78">
        <f t="shared" si="61"/>
        <v>5033</v>
      </c>
      <c r="T252" s="78">
        <f t="shared" si="61"/>
        <v>60896</v>
      </c>
    </row>
    <row r="253" spans="1:20">
      <c r="A253" s="132">
        <f>' DATA BASE'!A68</f>
        <v>63</v>
      </c>
      <c r="B253" s="132" t="str">
        <f>' DATA BASE'!B68</f>
        <v>re</v>
      </c>
      <c r="C253" s="132">
        <f>' DATA BASE'!C68</f>
        <v>0</v>
      </c>
      <c r="D253" s="132">
        <f>' DATA BASE'!D68</f>
        <v>0</v>
      </c>
      <c r="E253" s="132">
        <f>' DATA BASE'!E68</f>
        <v>0</v>
      </c>
      <c r="F253" s="132">
        <f>' DATA BASE'!F68</f>
        <v>0</v>
      </c>
      <c r="G253" s="28" t="s">
        <v>58</v>
      </c>
      <c r="H253" s="77">
        <f>' DATA BASE'!G68</f>
        <v>5000</v>
      </c>
      <c r="I253" s="77">
        <f>' DATA BASE'!H68</f>
        <v>5000</v>
      </c>
      <c r="J253" s="77">
        <f>' DATA BASE'!I68</f>
        <v>5000</v>
      </c>
      <c r="K253" s="77">
        <f>' DATA BASE'!J68</f>
        <v>5000</v>
      </c>
      <c r="L253" s="77">
        <f>' DATA BASE'!K68</f>
        <v>5000</v>
      </c>
      <c r="M253" s="77">
        <f>' DATA BASE'!L68</f>
        <v>5000</v>
      </c>
      <c r="N253" s="77">
        <f>' DATA BASE'!M68</f>
        <v>5000</v>
      </c>
      <c r="O253" s="77">
        <f>' DATA BASE'!N68</f>
        <v>5000</v>
      </c>
      <c r="P253" s="77">
        <f>' DATA BASE'!O68</f>
        <v>5000</v>
      </c>
      <c r="Q253" s="77">
        <f>' DATA BASE'!P68</f>
        <v>5000</v>
      </c>
      <c r="R253" s="77">
        <f>' DATA BASE'!Q68</f>
        <v>5000</v>
      </c>
      <c r="S253" s="77">
        <f>' DATA BASE'!R68</f>
        <v>5000</v>
      </c>
      <c r="T253" s="79">
        <f>SUM(H253:S253,H250:S250,H255:S255)</f>
        <v>60896</v>
      </c>
    </row>
    <row r="254" spans="1:20">
      <c r="A254" s="133"/>
      <c r="B254" s="133"/>
      <c r="C254" s="133"/>
      <c r="D254" s="133"/>
      <c r="E254" s="133"/>
      <c r="F254" s="133"/>
      <c r="G254" s="28" t="s">
        <v>5</v>
      </c>
      <c r="H254" s="77">
        <f>' DATA BASE'!S68</f>
        <v>33</v>
      </c>
      <c r="I254" s="77">
        <f>' DATA BASE'!T68</f>
        <v>33</v>
      </c>
      <c r="J254" s="77">
        <f>' DATA BASE'!U68</f>
        <v>33</v>
      </c>
      <c r="K254" s="77">
        <f>' DATA BASE'!V68</f>
        <v>33</v>
      </c>
      <c r="L254" s="77">
        <f>' DATA BASE'!W68</f>
        <v>33</v>
      </c>
      <c r="M254" s="77">
        <f>' DATA BASE'!X68</f>
        <v>33</v>
      </c>
      <c r="N254" s="77">
        <f>' DATA BASE'!Y68</f>
        <v>33</v>
      </c>
      <c r="O254" s="77">
        <f>' DATA BASE'!Z68</f>
        <v>33</v>
      </c>
      <c r="P254" s="77">
        <f>' DATA BASE'!AA68</f>
        <v>33</v>
      </c>
      <c r="Q254" s="77">
        <f>' DATA BASE'!AB68</f>
        <v>33</v>
      </c>
      <c r="R254" s="77">
        <f>' DATA BASE'!AC68</f>
        <v>33</v>
      </c>
      <c r="S254" s="77">
        <f>' DATA BASE'!AD68</f>
        <v>33</v>
      </c>
      <c r="T254" s="80"/>
    </row>
    <row r="255" spans="1:20">
      <c r="A255" s="133"/>
      <c r="B255" s="133"/>
      <c r="C255" s="133"/>
      <c r="D255" s="133"/>
      <c r="E255" s="133"/>
      <c r="F255" s="133"/>
      <c r="G255" s="28" t="s">
        <v>59</v>
      </c>
      <c r="H255" s="77">
        <f>' DATA BASE'!AE68</f>
        <v>0</v>
      </c>
      <c r="I255" s="77">
        <f>' DATA BASE'!AF68</f>
        <v>0</v>
      </c>
      <c r="J255" s="77">
        <f>' DATA BASE'!AG68</f>
        <v>500</v>
      </c>
      <c r="K255" s="77">
        <f>' DATA BASE'!AH68</f>
        <v>0</v>
      </c>
      <c r="L255" s="77">
        <f>' DATA BASE'!AI68</f>
        <v>0</v>
      </c>
      <c r="M255" s="77">
        <f>' DATA BASE'!AJ68</f>
        <v>0</v>
      </c>
      <c r="N255" s="77">
        <f>' DATA BASE'!AK68</f>
        <v>0</v>
      </c>
      <c r="O255" s="77">
        <f>' DATA BASE'!AL68</f>
        <v>0</v>
      </c>
      <c r="P255" s="77">
        <f>' DATA BASE'!AM68</f>
        <v>0</v>
      </c>
      <c r="Q255" s="77">
        <f>' DATA BASE'!AN68</f>
        <v>0</v>
      </c>
      <c r="R255" s="77">
        <f>' DATA BASE'!AO68</f>
        <v>0</v>
      </c>
      <c r="S255" s="77">
        <f>' DATA BASE'!AP68</f>
        <v>0</v>
      </c>
      <c r="T255" s="81"/>
    </row>
    <row r="256" spans="1:20">
      <c r="A256" s="134"/>
      <c r="B256" s="134"/>
      <c r="C256" s="134"/>
      <c r="D256" s="134"/>
      <c r="E256" s="134"/>
      <c r="F256" s="134"/>
      <c r="G256" s="28" t="s">
        <v>12</v>
      </c>
      <c r="H256" s="78">
        <f t="shared" ref="H256:T256" si="62">SUM(H253:H255)</f>
        <v>5033</v>
      </c>
      <c r="I256" s="78">
        <f t="shared" si="62"/>
        <v>5033</v>
      </c>
      <c r="J256" s="78">
        <f t="shared" si="62"/>
        <v>5533</v>
      </c>
      <c r="K256" s="78">
        <f t="shared" si="62"/>
        <v>5033</v>
      </c>
      <c r="L256" s="78">
        <f t="shared" si="62"/>
        <v>5033</v>
      </c>
      <c r="M256" s="78">
        <f t="shared" si="62"/>
        <v>5033</v>
      </c>
      <c r="N256" s="78">
        <f t="shared" si="62"/>
        <v>5033</v>
      </c>
      <c r="O256" s="78">
        <f t="shared" si="62"/>
        <v>5033</v>
      </c>
      <c r="P256" s="78">
        <f t="shared" si="62"/>
        <v>5033</v>
      </c>
      <c r="Q256" s="78">
        <f t="shared" si="62"/>
        <v>5033</v>
      </c>
      <c r="R256" s="78">
        <f t="shared" si="62"/>
        <v>5033</v>
      </c>
      <c r="S256" s="78">
        <f t="shared" si="62"/>
        <v>5033</v>
      </c>
      <c r="T256" s="78">
        <f t="shared" si="62"/>
        <v>60896</v>
      </c>
    </row>
    <row r="257" spans="1:20">
      <c r="A257" s="132">
        <f>' DATA BASE'!A69</f>
        <v>64</v>
      </c>
      <c r="B257" s="132" t="str">
        <f>' DATA BASE'!B69</f>
        <v>re</v>
      </c>
      <c r="C257" s="132">
        <f>' DATA BASE'!C69</f>
        <v>0</v>
      </c>
      <c r="D257" s="132">
        <f>' DATA BASE'!D69</f>
        <v>0</v>
      </c>
      <c r="E257" s="132">
        <f>' DATA BASE'!E69</f>
        <v>0</v>
      </c>
      <c r="F257" s="132">
        <f>' DATA BASE'!F69</f>
        <v>0</v>
      </c>
      <c r="G257" s="28" t="s">
        <v>58</v>
      </c>
      <c r="H257" s="77">
        <f>' DATA BASE'!G69</f>
        <v>5000</v>
      </c>
      <c r="I257" s="77">
        <f>' DATA BASE'!H69</f>
        <v>5000</v>
      </c>
      <c r="J257" s="77">
        <f>' DATA BASE'!I69</f>
        <v>5000</v>
      </c>
      <c r="K257" s="77">
        <f>' DATA BASE'!J69</f>
        <v>5000</v>
      </c>
      <c r="L257" s="77">
        <f>' DATA BASE'!K69</f>
        <v>5000</v>
      </c>
      <c r="M257" s="77">
        <f>' DATA BASE'!L69</f>
        <v>5000</v>
      </c>
      <c r="N257" s="77">
        <f>' DATA BASE'!M69</f>
        <v>5000</v>
      </c>
      <c r="O257" s="77">
        <f>' DATA BASE'!N69</f>
        <v>5000</v>
      </c>
      <c r="P257" s="77">
        <f>' DATA BASE'!O69</f>
        <v>5000</v>
      </c>
      <c r="Q257" s="77">
        <f>' DATA BASE'!P69</f>
        <v>5000</v>
      </c>
      <c r="R257" s="77">
        <f>' DATA BASE'!Q69</f>
        <v>5000</v>
      </c>
      <c r="S257" s="77">
        <f>' DATA BASE'!R69</f>
        <v>5000</v>
      </c>
      <c r="T257" s="79">
        <f>SUM(H257:S257,H254:S254,H259:S259)</f>
        <v>60896</v>
      </c>
    </row>
    <row r="258" spans="1:20">
      <c r="A258" s="133"/>
      <c r="B258" s="133"/>
      <c r="C258" s="133"/>
      <c r="D258" s="133"/>
      <c r="E258" s="133"/>
      <c r="F258" s="133"/>
      <c r="G258" s="28" t="s">
        <v>5</v>
      </c>
      <c r="H258" s="77">
        <f>' DATA BASE'!S69</f>
        <v>33</v>
      </c>
      <c r="I258" s="77">
        <f>' DATA BASE'!T69</f>
        <v>33</v>
      </c>
      <c r="J258" s="77">
        <f>' DATA BASE'!U69</f>
        <v>33</v>
      </c>
      <c r="K258" s="77">
        <f>' DATA BASE'!V69</f>
        <v>33</v>
      </c>
      <c r="L258" s="77">
        <f>' DATA BASE'!W69</f>
        <v>33</v>
      </c>
      <c r="M258" s="77">
        <f>' DATA BASE'!X69</f>
        <v>33</v>
      </c>
      <c r="N258" s="77">
        <f>' DATA BASE'!Y69</f>
        <v>33</v>
      </c>
      <c r="O258" s="77">
        <f>' DATA BASE'!Z69</f>
        <v>33</v>
      </c>
      <c r="P258" s="77">
        <f>' DATA BASE'!AA69</f>
        <v>33</v>
      </c>
      <c r="Q258" s="77">
        <f>' DATA BASE'!AB69</f>
        <v>33</v>
      </c>
      <c r="R258" s="77">
        <f>' DATA BASE'!AC69</f>
        <v>33</v>
      </c>
      <c r="S258" s="77">
        <f>' DATA BASE'!AD69</f>
        <v>33</v>
      </c>
      <c r="T258" s="80"/>
    </row>
    <row r="259" spans="1:20">
      <c r="A259" s="133"/>
      <c r="B259" s="133"/>
      <c r="C259" s="133"/>
      <c r="D259" s="133"/>
      <c r="E259" s="133"/>
      <c r="F259" s="133"/>
      <c r="G259" s="28" t="s">
        <v>59</v>
      </c>
      <c r="H259" s="77">
        <f>' DATA BASE'!AE69</f>
        <v>0</v>
      </c>
      <c r="I259" s="77">
        <f>' DATA BASE'!AF69</f>
        <v>0</v>
      </c>
      <c r="J259" s="77">
        <f>' DATA BASE'!AG69</f>
        <v>500</v>
      </c>
      <c r="K259" s="77">
        <f>' DATA BASE'!AH69</f>
        <v>0</v>
      </c>
      <c r="L259" s="77">
        <f>' DATA BASE'!AI69</f>
        <v>0</v>
      </c>
      <c r="M259" s="77">
        <f>' DATA BASE'!AJ69</f>
        <v>0</v>
      </c>
      <c r="N259" s="77">
        <f>' DATA BASE'!AK69</f>
        <v>0</v>
      </c>
      <c r="O259" s="77">
        <f>' DATA BASE'!AL69</f>
        <v>0</v>
      </c>
      <c r="P259" s="77">
        <f>' DATA BASE'!AM69</f>
        <v>0</v>
      </c>
      <c r="Q259" s="77">
        <f>' DATA BASE'!AN69</f>
        <v>0</v>
      </c>
      <c r="R259" s="77">
        <f>' DATA BASE'!AO69</f>
        <v>0</v>
      </c>
      <c r="S259" s="77">
        <f>' DATA BASE'!AP69</f>
        <v>0</v>
      </c>
      <c r="T259" s="81"/>
    </row>
    <row r="260" spans="1:20">
      <c r="A260" s="134"/>
      <c r="B260" s="134"/>
      <c r="C260" s="134"/>
      <c r="D260" s="134"/>
      <c r="E260" s="134"/>
      <c r="F260" s="134"/>
      <c r="G260" s="28" t="s">
        <v>12</v>
      </c>
      <c r="H260" s="78">
        <f t="shared" ref="H260:T260" si="63">SUM(H257:H259)</f>
        <v>5033</v>
      </c>
      <c r="I260" s="78">
        <f t="shared" si="63"/>
        <v>5033</v>
      </c>
      <c r="J260" s="78">
        <f t="shared" si="63"/>
        <v>5533</v>
      </c>
      <c r="K260" s="78">
        <f t="shared" si="63"/>
        <v>5033</v>
      </c>
      <c r="L260" s="78">
        <f t="shared" si="63"/>
        <v>5033</v>
      </c>
      <c r="M260" s="78">
        <f t="shared" si="63"/>
        <v>5033</v>
      </c>
      <c r="N260" s="78">
        <f t="shared" si="63"/>
        <v>5033</v>
      </c>
      <c r="O260" s="78">
        <f t="shared" si="63"/>
        <v>5033</v>
      </c>
      <c r="P260" s="78">
        <f t="shared" si="63"/>
        <v>5033</v>
      </c>
      <c r="Q260" s="78">
        <f t="shared" si="63"/>
        <v>5033</v>
      </c>
      <c r="R260" s="78">
        <f t="shared" si="63"/>
        <v>5033</v>
      </c>
      <c r="S260" s="78">
        <f t="shared" si="63"/>
        <v>5033</v>
      </c>
      <c r="T260" s="78">
        <f t="shared" si="63"/>
        <v>60896</v>
      </c>
    </row>
    <row r="261" spans="1:20">
      <c r="A261" s="132">
        <f>' DATA BASE'!A70</f>
        <v>65</v>
      </c>
      <c r="B261" s="132" t="str">
        <f>' DATA BASE'!B70</f>
        <v>re</v>
      </c>
      <c r="C261" s="132">
        <f>' DATA BASE'!C70</f>
        <v>0</v>
      </c>
      <c r="D261" s="132">
        <f>' DATA BASE'!D70</f>
        <v>0</v>
      </c>
      <c r="E261" s="132">
        <f>' DATA BASE'!E70</f>
        <v>0</v>
      </c>
      <c r="F261" s="132">
        <f>' DATA BASE'!F70</f>
        <v>0</v>
      </c>
      <c r="G261" s="28" t="s">
        <v>58</v>
      </c>
      <c r="H261" s="77">
        <f>' DATA BASE'!G70</f>
        <v>5000</v>
      </c>
      <c r="I261" s="77">
        <f>' DATA BASE'!H70</f>
        <v>5000</v>
      </c>
      <c r="J261" s="77">
        <f>' DATA BASE'!I70</f>
        <v>5000</v>
      </c>
      <c r="K261" s="77">
        <f>' DATA BASE'!J70</f>
        <v>5000</v>
      </c>
      <c r="L261" s="77">
        <f>' DATA BASE'!K70</f>
        <v>5000</v>
      </c>
      <c r="M261" s="77">
        <f>' DATA BASE'!L70</f>
        <v>5000</v>
      </c>
      <c r="N261" s="77">
        <f>' DATA BASE'!M70</f>
        <v>5000</v>
      </c>
      <c r="O261" s="77">
        <f>' DATA BASE'!N70</f>
        <v>5000</v>
      </c>
      <c r="P261" s="77">
        <f>' DATA BASE'!O70</f>
        <v>5000</v>
      </c>
      <c r="Q261" s="77">
        <f>' DATA BASE'!P70</f>
        <v>5000</v>
      </c>
      <c r="R261" s="77">
        <f>' DATA BASE'!Q70</f>
        <v>5000</v>
      </c>
      <c r="S261" s="77">
        <f>' DATA BASE'!R70</f>
        <v>5000</v>
      </c>
      <c r="T261" s="79">
        <f>SUM(H261:S261,H258:S258,H263:S263)</f>
        <v>60896</v>
      </c>
    </row>
    <row r="262" spans="1:20">
      <c r="A262" s="133"/>
      <c r="B262" s="133"/>
      <c r="C262" s="133"/>
      <c r="D262" s="133"/>
      <c r="E262" s="133"/>
      <c r="F262" s="133"/>
      <c r="G262" s="28" t="s">
        <v>5</v>
      </c>
      <c r="H262" s="77">
        <f>' DATA BASE'!S70</f>
        <v>33</v>
      </c>
      <c r="I262" s="77">
        <f>' DATA BASE'!T70</f>
        <v>33</v>
      </c>
      <c r="J262" s="77">
        <f>' DATA BASE'!U70</f>
        <v>33</v>
      </c>
      <c r="K262" s="77">
        <f>' DATA BASE'!V70</f>
        <v>33</v>
      </c>
      <c r="L262" s="77">
        <f>' DATA BASE'!W70</f>
        <v>33</v>
      </c>
      <c r="M262" s="77">
        <f>' DATA BASE'!X70</f>
        <v>33</v>
      </c>
      <c r="N262" s="77">
        <f>' DATA BASE'!Y70</f>
        <v>33</v>
      </c>
      <c r="O262" s="77">
        <f>' DATA BASE'!Z70</f>
        <v>33</v>
      </c>
      <c r="P262" s="77">
        <f>' DATA BASE'!AA70</f>
        <v>33</v>
      </c>
      <c r="Q262" s="77">
        <f>' DATA BASE'!AB70</f>
        <v>33</v>
      </c>
      <c r="R262" s="77">
        <f>' DATA BASE'!AC70</f>
        <v>33</v>
      </c>
      <c r="S262" s="77">
        <f>' DATA BASE'!AD70</f>
        <v>33</v>
      </c>
      <c r="T262" s="80"/>
    </row>
    <row r="263" spans="1:20">
      <c r="A263" s="133"/>
      <c r="B263" s="133"/>
      <c r="C263" s="133"/>
      <c r="D263" s="133"/>
      <c r="E263" s="133"/>
      <c r="F263" s="133"/>
      <c r="G263" s="28" t="s">
        <v>59</v>
      </c>
      <c r="H263" s="77">
        <f>' DATA BASE'!AE70</f>
        <v>0</v>
      </c>
      <c r="I263" s="77">
        <f>' DATA BASE'!AF70</f>
        <v>0</v>
      </c>
      <c r="J263" s="77">
        <f>' DATA BASE'!AG70</f>
        <v>500</v>
      </c>
      <c r="K263" s="77">
        <f>' DATA BASE'!AH70</f>
        <v>0</v>
      </c>
      <c r="L263" s="77">
        <f>' DATA BASE'!AI70</f>
        <v>0</v>
      </c>
      <c r="M263" s="77">
        <f>' DATA BASE'!AJ70</f>
        <v>0</v>
      </c>
      <c r="N263" s="77">
        <f>' DATA BASE'!AK70</f>
        <v>0</v>
      </c>
      <c r="O263" s="77">
        <f>' DATA BASE'!AL70</f>
        <v>0</v>
      </c>
      <c r="P263" s="77">
        <f>' DATA BASE'!AM70</f>
        <v>0</v>
      </c>
      <c r="Q263" s="77">
        <f>' DATA BASE'!AN70</f>
        <v>0</v>
      </c>
      <c r="R263" s="77">
        <f>' DATA BASE'!AO70</f>
        <v>0</v>
      </c>
      <c r="S263" s="77">
        <f>' DATA BASE'!AP70</f>
        <v>0</v>
      </c>
      <c r="T263" s="81"/>
    </row>
    <row r="264" spans="1:20">
      <c r="A264" s="134"/>
      <c r="B264" s="134"/>
      <c r="C264" s="134"/>
      <c r="D264" s="134"/>
      <c r="E264" s="134"/>
      <c r="F264" s="134"/>
      <c r="G264" s="28" t="s">
        <v>12</v>
      </c>
      <c r="H264" s="78">
        <f t="shared" ref="H264:T264" si="64">SUM(H261:H263)</f>
        <v>5033</v>
      </c>
      <c r="I264" s="78">
        <f t="shared" si="64"/>
        <v>5033</v>
      </c>
      <c r="J264" s="78">
        <f t="shared" si="64"/>
        <v>5533</v>
      </c>
      <c r="K264" s="78">
        <f t="shared" si="64"/>
        <v>5033</v>
      </c>
      <c r="L264" s="78">
        <f t="shared" si="64"/>
        <v>5033</v>
      </c>
      <c r="M264" s="78">
        <f t="shared" si="64"/>
        <v>5033</v>
      </c>
      <c r="N264" s="78">
        <f t="shared" si="64"/>
        <v>5033</v>
      </c>
      <c r="O264" s="78">
        <f t="shared" si="64"/>
        <v>5033</v>
      </c>
      <c r="P264" s="78">
        <f t="shared" si="64"/>
        <v>5033</v>
      </c>
      <c r="Q264" s="78">
        <f t="shared" si="64"/>
        <v>5033</v>
      </c>
      <c r="R264" s="78">
        <f t="shared" si="64"/>
        <v>5033</v>
      </c>
      <c r="S264" s="78">
        <f t="shared" si="64"/>
        <v>5033</v>
      </c>
      <c r="T264" s="78">
        <f t="shared" si="64"/>
        <v>60896</v>
      </c>
    </row>
    <row r="265" spans="1:20">
      <c r="A265" s="132">
        <f>' DATA BASE'!A71</f>
        <v>66</v>
      </c>
      <c r="B265" s="132" t="str">
        <f>' DATA BASE'!B71</f>
        <v>re</v>
      </c>
      <c r="C265" s="132">
        <f>' DATA BASE'!C71</f>
        <v>0</v>
      </c>
      <c r="D265" s="132">
        <f>' DATA BASE'!D71</f>
        <v>0</v>
      </c>
      <c r="E265" s="132">
        <f>' DATA BASE'!E71</f>
        <v>0</v>
      </c>
      <c r="F265" s="132">
        <f>' DATA BASE'!F71</f>
        <v>0</v>
      </c>
      <c r="G265" s="28" t="s">
        <v>58</v>
      </c>
      <c r="H265" s="77">
        <f>' DATA BASE'!G71</f>
        <v>5000</v>
      </c>
      <c r="I265" s="77">
        <f>' DATA BASE'!H71</f>
        <v>5000</v>
      </c>
      <c r="J265" s="77">
        <f>' DATA BASE'!I71</f>
        <v>5000</v>
      </c>
      <c r="K265" s="77">
        <f>' DATA BASE'!J71</f>
        <v>5000</v>
      </c>
      <c r="L265" s="77">
        <f>' DATA BASE'!K71</f>
        <v>5000</v>
      </c>
      <c r="M265" s="77">
        <f>' DATA BASE'!L71</f>
        <v>5000</v>
      </c>
      <c r="N265" s="77">
        <f>' DATA BASE'!M71</f>
        <v>5000</v>
      </c>
      <c r="O265" s="77">
        <f>' DATA BASE'!N71</f>
        <v>5000</v>
      </c>
      <c r="P265" s="77">
        <f>' DATA BASE'!O71</f>
        <v>5000</v>
      </c>
      <c r="Q265" s="77">
        <f>' DATA BASE'!P71</f>
        <v>5000</v>
      </c>
      <c r="R265" s="77">
        <f>' DATA BASE'!Q71</f>
        <v>5000</v>
      </c>
      <c r="S265" s="77">
        <f>' DATA BASE'!R71</f>
        <v>5000</v>
      </c>
      <c r="T265" s="79">
        <f>SUM(H265:S265,H262:S262,H267:S267)</f>
        <v>60896</v>
      </c>
    </row>
    <row r="266" spans="1:20">
      <c r="A266" s="133"/>
      <c r="B266" s="133"/>
      <c r="C266" s="133"/>
      <c r="D266" s="133"/>
      <c r="E266" s="133"/>
      <c r="F266" s="133"/>
      <c r="G266" s="28" t="s">
        <v>5</v>
      </c>
      <c r="H266" s="77">
        <f>' DATA BASE'!S71</f>
        <v>33</v>
      </c>
      <c r="I266" s="77">
        <f>' DATA BASE'!T71</f>
        <v>33</v>
      </c>
      <c r="J266" s="77">
        <f>' DATA BASE'!U71</f>
        <v>33</v>
      </c>
      <c r="K266" s="77">
        <f>' DATA BASE'!V71</f>
        <v>33</v>
      </c>
      <c r="L266" s="77">
        <f>' DATA BASE'!W71</f>
        <v>33</v>
      </c>
      <c r="M266" s="77">
        <f>' DATA BASE'!X71</f>
        <v>33</v>
      </c>
      <c r="N266" s="77">
        <f>' DATA BASE'!Y71</f>
        <v>33</v>
      </c>
      <c r="O266" s="77">
        <f>' DATA BASE'!Z71</f>
        <v>33</v>
      </c>
      <c r="P266" s="77">
        <f>' DATA BASE'!AA71</f>
        <v>33</v>
      </c>
      <c r="Q266" s="77">
        <f>' DATA BASE'!AB71</f>
        <v>33</v>
      </c>
      <c r="R266" s="77">
        <f>' DATA BASE'!AC71</f>
        <v>33</v>
      </c>
      <c r="S266" s="77">
        <f>' DATA BASE'!AD71</f>
        <v>33</v>
      </c>
      <c r="T266" s="80"/>
    </row>
    <row r="267" spans="1:20">
      <c r="A267" s="133"/>
      <c r="B267" s="133"/>
      <c r="C267" s="133"/>
      <c r="D267" s="133"/>
      <c r="E267" s="133"/>
      <c r="F267" s="133"/>
      <c r="G267" s="28" t="s">
        <v>59</v>
      </c>
      <c r="H267" s="77">
        <f>' DATA BASE'!AE71</f>
        <v>0</v>
      </c>
      <c r="I267" s="77">
        <f>' DATA BASE'!AF71</f>
        <v>0</v>
      </c>
      <c r="J267" s="77">
        <f>' DATA BASE'!AG71</f>
        <v>500</v>
      </c>
      <c r="K267" s="77">
        <f>' DATA BASE'!AH71</f>
        <v>0</v>
      </c>
      <c r="L267" s="77">
        <f>' DATA BASE'!AI71</f>
        <v>0</v>
      </c>
      <c r="M267" s="77">
        <f>' DATA BASE'!AJ71</f>
        <v>0</v>
      </c>
      <c r="N267" s="77">
        <f>' DATA BASE'!AK71</f>
        <v>0</v>
      </c>
      <c r="O267" s="77">
        <f>' DATA BASE'!AL71</f>
        <v>0</v>
      </c>
      <c r="P267" s="77">
        <f>' DATA BASE'!AM71</f>
        <v>0</v>
      </c>
      <c r="Q267" s="77">
        <f>' DATA BASE'!AN71</f>
        <v>0</v>
      </c>
      <c r="R267" s="77">
        <f>' DATA BASE'!AO71</f>
        <v>0</v>
      </c>
      <c r="S267" s="77">
        <f>' DATA BASE'!AP71</f>
        <v>0</v>
      </c>
      <c r="T267" s="81"/>
    </row>
    <row r="268" spans="1:20">
      <c r="A268" s="134"/>
      <c r="B268" s="134"/>
      <c r="C268" s="134"/>
      <c r="D268" s="134"/>
      <c r="E268" s="134"/>
      <c r="F268" s="134"/>
      <c r="G268" s="28" t="s">
        <v>12</v>
      </c>
      <c r="H268" s="78">
        <f t="shared" ref="H268:T268" si="65">SUM(H265:H267)</f>
        <v>5033</v>
      </c>
      <c r="I268" s="78">
        <f t="shared" si="65"/>
        <v>5033</v>
      </c>
      <c r="J268" s="78">
        <f t="shared" si="65"/>
        <v>5533</v>
      </c>
      <c r="K268" s="78">
        <f t="shared" si="65"/>
        <v>5033</v>
      </c>
      <c r="L268" s="78">
        <f t="shared" si="65"/>
        <v>5033</v>
      </c>
      <c r="M268" s="78">
        <f t="shared" si="65"/>
        <v>5033</v>
      </c>
      <c r="N268" s="78">
        <f t="shared" si="65"/>
        <v>5033</v>
      </c>
      <c r="O268" s="78">
        <f t="shared" si="65"/>
        <v>5033</v>
      </c>
      <c r="P268" s="78">
        <f t="shared" si="65"/>
        <v>5033</v>
      </c>
      <c r="Q268" s="78">
        <f t="shared" si="65"/>
        <v>5033</v>
      </c>
      <c r="R268" s="78">
        <f t="shared" si="65"/>
        <v>5033</v>
      </c>
      <c r="S268" s="78">
        <f t="shared" si="65"/>
        <v>5033</v>
      </c>
      <c r="T268" s="78">
        <f t="shared" si="65"/>
        <v>60896</v>
      </c>
    </row>
    <row r="269" spans="1:20">
      <c r="A269" s="132">
        <f>' DATA BASE'!A72</f>
        <v>67</v>
      </c>
      <c r="B269" s="132" t="str">
        <f>' DATA BASE'!B72</f>
        <v>re</v>
      </c>
      <c r="C269" s="132">
        <f>' DATA BASE'!C72</f>
        <v>0</v>
      </c>
      <c r="D269" s="132">
        <f>' DATA BASE'!D72</f>
        <v>0</v>
      </c>
      <c r="E269" s="132">
        <f>' DATA BASE'!E72</f>
        <v>0</v>
      </c>
      <c r="F269" s="132">
        <f>' DATA BASE'!F72</f>
        <v>0</v>
      </c>
      <c r="G269" s="28" t="s">
        <v>58</v>
      </c>
      <c r="H269" s="77">
        <f>' DATA BASE'!G72</f>
        <v>5000</v>
      </c>
      <c r="I269" s="77">
        <f>' DATA BASE'!H72</f>
        <v>5000</v>
      </c>
      <c r="J269" s="77">
        <f>' DATA BASE'!I72</f>
        <v>5000</v>
      </c>
      <c r="K269" s="77">
        <f>' DATA BASE'!J72</f>
        <v>5000</v>
      </c>
      <c r="L269" s="77">
        <f>' DATA BASE'!K72</f>
        <v>5000</v>
      </c>
      <c r="M269" s="77">
        <f>' DATA BASE'!L72</f>
        <v>5000</v>
      </c>
      <c r="N269" s="77">
        <f>' DATA BASE'!M72</f>
        <v>5000</v>
      </c>
      <c r="O269" s="77">
        <f>' DATA BASE'!N72</f>
        <v>5000</v>
      </c>
      <c r="P269" s="77">
        <f>' DATA BASE'!O72</f>
        <v>5000</v>
      </c>
      <c r="Q269" s="77">
        <f>' DATA BASE'!P72</f>
        <v>5000</v>
      </c>
      <c r="R269" s="77">
        <f>' DATA BASE'!Q72</f>
        <v>5000</v>
      </c>
      <c r="S269" s="77">
        <f>' DATA BASE'!R72</f>
        <v>5000</v>
      </c>
      <c r="T269" s="79">
        <f>SUM(H269:S269,H266:S266,H271:S271)</f>
        <v>60896</v>
      </c>
    </row>
    <row r="270" spans="1:20">
      <c r="A270" s="133"/>
      <c r="B270" s="133"/>
      <c r="C270" s="133"/>
      <c r="D270" s="133"/>
      <c r="E270" s="133"/>
      <c r="F270" s="133"/>
      <c r="G270" s="28" t="s">
        <v>5</v>
      </c>
      <c r="H270" s="77">
        <f>' DATA BASE'!S72</f>
        <v>33</v>
      </c>
      <c r="I270" s="77">
        <f>' DATA BASE'!T72</f>
        <v>33</v>
      </c>
      <c r="J270" s="77">
        <f>' DATA BASE'!U72</f>
        <v>33</v>
      </c>
      <c r="K270" s="77">
        <f>' DATA BASE'!V72</f>
        <v>33</v>
      </c>
      <c r="L270" s="77">
        <f>' DATA BASE'!W72</f>
        <v>33</v>
      </c>
      <c r="M270" s="77">
        <f>' DATA BASE'!X72</f>
        <v>33</v>
      </c>
      <c r="N270" s="77">
        <f>' DATA BASE'!Y72</f>
        <v>33</v>
      </c>
      <c r="O270" s="77">
        <f>' DATA BASE'!Z72</f>
        <v>33</v>
      </c>
      <c r="P270" s="77">
        <f>' DATA BASE'!AA72</f>
        <v>33</v>
      </c>
      <c r="Q270" s="77">
        <f>' DATA BASE'!AB72</f>
        <v>33</v>
      </c>
      <c r="R270" s="77">
        <f>' DATA BASE'!AC72</f>
        <v>33</v>
      </c>
      <c r="S270" s="77">
        <f>' DATA BASE'!AD72</f>
        <v>33</v>
      </c>
      <c r="T270" s="80"/>
    </row>
    <row r="271" spans="1:20">
      <c r="A271" s="133"/>
      <c r="B271" s="133"/>
      <c r="C271" s="133"/>
      <c r="D271" s="133"/>
      <c r="E271" s="133"/>
      <c r="F271" s="133"/>
      <c r="G271" s="28" t="s">
        <v>59</v>
      </c>
      <c r="H271" s="77">
        <f>' DATA BASE'!AE72</f>
        <v>0</v>
      </c>
      <c r="I271" s="77">
        <f>' DATA BASE'!AF72</f>
        <v>0</v>
      </c>
      <c r="J271" s="77">
        <f>' DATA BASE'!AG72</f>
        <v>500</v>
      </c>
      <c r="K271" s="77">
        <f>' DATA BASE'!AH72</f>
        <v>0</v>
      </c>
      <c r="L271" s="77">
        <f>' DATA BASE'!AI72</f>
        <v>0</v>
      </c>
      <c r="M271" s="77">
        <f>' DATA BASE'!AJ72</f>
        <v>0</v>
      </c>
      <c r="N271" s="77">
        <f>' DATA BASE'!AK72</f>
        <v>0</v>
      </c>
      <c r="O271" s="77">
        <f>' DATA BASE'!AL72</f>
        <v>0</v>
      </c>
      <c r="P271" s="77">
        <f>' DATA BASE'!AM72</f>
        <v>0</v>
      </c>
      <c r="Q271" s="77">
        <f>' DATA BASE'!AN72</f>
        <v>0</v>
      </c>
      <c r="R271" s="77">
        <f>' DATA BASE'!AO72</f>
        <v>0</v>
      </c>
      <c r="S271" s="77">
        <f>' DATA BASE'!AP72</f>
        <v>0</v>
      </c>
      <c r="T271" s="81"/>
    </row>
    <row r="272" spans="1:20">
      <c r="A272" s="134"/>
      <c r="B272" s="134"/>
      <c r="C272" s="134"/>
      <c r="D272" s="134"/>
      <c r="E272" s="134"/>
      <c r="F272" s="134"/>
      <c r="G272" s="28" t="s">
        <v>12</v>
      </c>
      <c r="H272" s="78">
        <f t="shared" ref="H272:T272" si="66">SUM(H269:H271)</f>
        <v>5033</v>
      </c>
      <c r="I272" s="78">
        <f t="shared" si="66"/>
        <v>5033</v>
      </c>
      <c r="J272" s="78">
        <f t="shared" si="66"/>
        <v>5533</v>
      </c>
      <c r="K272" s="78">
        <f t="shared" si="66"/>
        <v>5033</v>
      </c>
      <c r="L272" s="78">
        <f t="shared" si="66"/>
        <v>5033</v>
      </c>
      <c r="M272" s="78">
        <f t="shared" si="66"/>
        <v>5033</v>
      </c>
      <c r="N272" s="78">
        <f t="shared" si="66"/>
        <v>5033</v>
      </c>
      <c r="O272" s="78">
        <f t="shared" si="66"/>
        <v>5033</v>
      </c>
      <c r="P272" s="78">
        <f t="shared" si="66"/>
        <v>5033</v>
      </c>
      <c r="Q272" s="78">
        <f t="shared" si="66"/>
        <v>5033</v>
      </c>
      <c r="R272" s="78">
        <f t="shared" si="66"/>
        <v>5033</v>
      </c>
      <c r="S272" s="78">
        <f t="shared" si="66"/>
        <v>5033</v>
      </c>
      <c r="T272" s="78">
        <f t="shared" si="66"/>
        <v>60896</v>
      </c>
    </row>
    <row r="273" spans="1:20">
      <c r="A273" s="132">
        <f>' DATA BASE'!A73</f>
        <v>68</v>
      </c>
      <c r="B273" s="132" t="str">
        <f>' DATA BASE'!B73</f>
        <v>re</v>
      </c>
      <c r="C273" s="132">
        <f>' DATA BASE'!C73</f>
        <v>0</v>
      </c>
      <c r="D273" s="132">
        <f>' DATA BASE'!D73</f>
        <v>0</v>
      </c>
      <c r="E273" s="132">
        <f>' DATA BASE'!E73</f>
        <v>0</v>
      </c>
      <c r="F273" s="132">
        <f>' DATA BASE'!F73</f>
        <v>0</v>
      </c>
      <c r="G273" s="28" t="s">
        <v>58</v>
      </c>
      <c r="H273" s="77">
        <f>' DATA BASE'!G73</f>
        <v>5000</v>
      </c>
      <c r="I273" s="77">
        <f>' DATA BASE'!H73</f>
        <v>5000</v>
      </c>
      <c r="J273" s="77">
        <f>' DATA BASE'!I73</f>
        <v>5000</v>
      </c>
      <c r="K273" s="77">
        <f>' DATA BASE'!J73</f>
        <v>5000</v>
      </c>
      <c r="L273" s="77">
        <f>' DATA BASE'!K73</f>
        <v>5000</v>
      </c>
      <c r="M273" s="77">
        <f>' DATA BASE'!L73</f>
        <v>5000</v>
      </c>
      <c r="N273" s="77">
        <f>' DATA BASE'!M73</f>
        <v>5000</v>
      </c>
      <c r="O273" s="77">
        <f>' DATA BASE'!N73</f>
        <v>5000</v>
      </c>
      <c r="P273" s="77">
        <f>' DATA BASE'!O73</f>
        <v>5000</v>
      </c>
      <c r="Q273" s="77">
        <f>' DATA BASE'!P73</f>
        <v>5000</v>
      </c>
      <c r="R273" s="77">
        <f>' DATA BASE'!Q73</f>
        <v>5000</v>
      </c>
      <c r="S273" s="77">
        <f>' DATA BASE'!R73</f>
        <v>5000</v>
      </c>
      <c r="T273" s="79">
        <f>SUM(H273:S273,H270:S270,H275:S275)</f>
        <v>60896</v>
      </c>
    </row>
    <row r="274" spans="1:20">
      <c r="A274" s="133"/>
      <c r="B274" s="133"/>
      <c r="C274" s="133"/>
      <c r="D274" s="133"/>
      <c r="E274" s="133"/>
      <c r="F274" s="133"/>
      <c r="G274" s="28" t="s">
        <v>5</v>
      </c>
      <c r="H274" s="77">
        <f>' DATA BASE'!S73</f>
        <v>33</v>
      </c>
      <c r="I274" s="77">
        <f>' DATA BASE'!T73</f>
        <v>33</v>
      </c>
      <c r="J274" s="77">
        <f>' DATA BASE'!U73</f>
        <v>33</v>
      </c>
      <c r="K274" s="77">
        <f>' DATA BASE'!V73</f>
        <v>33</v>
      </c>
      <c r="L274" s="77">
        <f>' DATA BASE'!W73</f>
        <v>33</v>
      </c>
      <c r="M274" s="77">
        <f>' DATA BASE'!X73</f>
        <v>33</v>
      </c>
      <c r="N274" s="77">
        <f>' DATA BASE'!Y73</f>
        <v>33</v>
      </c>
      <c r="O274" s="77">
        <f>' DATA BASE'!Z73</f>
        <v>33</v>
      </c>
      <c r="P274" s="77">
        <f>' DATA BASE'!AA73</f>
        <v>33</v>
      </c>
      <c r="Q274" s="77">
        <f>' DATA BASE'!AB73</f>
        <v>33</v>
      </c>
      <c r="R274" s="77">
        <f>' DATA BASE'!AC73</f>
        <v>33</v>
      </c>
      <c r="S274" s="77">
        <f>' DATA BASE'!AD73</f>
        <v>33</v>
      </c>
      <c r="T274" s="80"/>
    </row>
    <row r="275" spans="1:20">
      <c r="A275" s="133"/>
      <c r="B275" s="133"/>
      <c r="C275" s="133"/>
      <c r="D275" s="133"/>
      <c r="E275" s="133"/>
      <c r="F275" s="133"/>
      <c r="G275" s="28" t="s">
        <v>59</v>
      </c>
      <c r="H275" s="77">
        <f>' DATA BASE'!AE73</f>
        <v>0</v>
      </c>
      <c r="I275" s="77">
        <f>' DATA BASE'!AF73</f>
        <v>0</v>
      </c>
      <c r="J275" s="77">
        <f>' DATA BASE'!AG73</f>
        <v>500</v>
      </c>
      <c r="K275" s="77">
        <f>' DATA BASE'!AH73</f>
        <v>0</v>
      </c>
      <c r="L275" s="77">
        <f>' DATA BASE'!AI73</f>
        <v>0</v>
      </c>
      <c r="M275" s="77">
        <f>' DATA BASE'!AJ73</f>
        <v>0</v>
      </c>
      <c r="N275" s="77">
        <f>' DATA BASE'!AK73</f>
        <v>0</v>
      </c>
      <c r="O275" s="77">
        <f>' DATA BASE'!AL73</f>
        <v>0</v>
      </c>
      <c r="P275" s="77">
        <f>' DATA BASE'!AM73</f>
        <v>0</v>
      </c>
      <c r="Q275" s="77">
        <f>' DATA BASE'!AN73</f>
        <v>0</v>
      </c>
      <c r="R275" s="77">
        <f>' DATA BASE'!AO73</f>
        <v>0</v>
      </c>
      <c r="S275" s="77">
        <f>' DATA BASE'!AP73</f>
        <v>0</v>
      </c>
      <c r="T275" s="81"/>
    </row>
    <row r="276" spans="1:20">
      <c r="A276" s="134"/>
      <c r="B276" s="134"/>
      <c r="C276" s="134"/>
      <c r="D276" s="134"/>
      <c r="E276" s="134"/>
      <c r="F276" s="134"/>
      <c r="G276" s="28" t="s">
        <v>12</v>
      </c>
      <c r="H276" s="78">
        <f t="shared" ref="H276:T276" si="67">SUM(H273:H275)</f>
        <v>5033</v>
      </c>
      <c r="I276" s="78">
        <f t="shared" si="67"/>
        <v>5033</v>
      </c>
      <c r="J276" s="78">
        <f t="shared" si="67"/>
        <v>5533</v>
      </c>
      <c r="K276" s="78">
        <f t="shared" si="67"/>
        <v>5033</v>
      </c>
      <c r="L276" s="78">
        <f t="shared" si="67"/>
        <v>5033</v>
      </c>
      <c r="M276" s="78">
        <f t="shared" si="67"/>
        <v>5033</v>
      </c>
      <c r="N276" s="78">
        <f t="shared" si="67"/>
        <v>5033</v>
      </c>
      <c r="O276" s="78">
        <f t="shared" si="67"/>
        <v>5033</v>
      </c>
      <c r="P276" s="78">
        <f t="shared" si="67"/>
        <v>5033</v>
      </c>
      <c r="Q276" s="78">
        <f t="shared" si="67"/>
        <v>5033</v>
      </c>
      <c r="R276" s="78">
        <f t="shared" si="67"/>
        <v>5033</v>
      </c>
      <c r="S276" s="78">
        <f t="shared" si="67"/>
        <v>5033</v>
      </c>
      <c r="T276" s="78">
        <f t="shared" si="67"/>
        <v>60896</v>
      </c>
    </row>
    <row r="277" spans="1:20">
      <c r="A277" s="132">
        <f>' DATA BASE'!A74</f>
        <v>69</v>
      </c>
      <c r="B277" s="132" t="str">
        <f>' DATA BASE'!B74</f>
        <v>re</v>
      </c>
      <c r="C277" s="132">
        <f>' DATA BASE'!C74</f>
        <v>0</v>
      </c>
      <c r="D277" s="132">
        <f>' DATA BASE'!D74</f>
        <v>0</v>
      </c>
      <c r="E277" s="132">
        <f>' DATA BASE'!E74</f>
        <v>0</v>
      </c>
      <c r="F277" s="132">
        <f>' DATA BASE'!F74</f>
        <v>0</v>
      </c>
      <c r="G277" s="28" t="s">
        <v>58</v>
      </c>
      <c r="H277" s="77">
        <f>' DATA BASE'!G74</f>
        <v>5000</v>
      </c>
      <c r="I277" s="77">
        <f>' DATA BASE'!H74</f>
        <v>5000</v>
      </c>
      <c r="J277" s="77">
        <f>' DATA BASE'!I74</f>
        <v>5000</v>
      </c>
      <c r="K277" s="77">
        <f>' DATA BASE'!J74</f>
        <v>5000</v>
      </c>
      <c r="L277" s="77">
        <f>' DATA BASE'!K74</f>
        <v>5000</v>
      </c>
      <c r="M277" s="77">
        <f>' DATA BASE'!L74</f>
        <v>5000</v>
      </c>
      <c r="N277" s="77">
        <f>' DATA BASE'!M74</f>
        <v>5000</v>
      </c>
      <c r="O277" s="77">
        <f>' DATA BASE'!N74</f>
        <v>5000</v>
      </c>
      <c r="P277" s="77">
        <f>' DATA BASE'!O74</f>
        <v>5000</v>
      </c>
      <c r="Q277" s="77">
        <f>' DATA BASE'!P74</f>
        <v>5000</v>
      </c>
      <c r="R277" s="77">
        <f>' DATA BASE'!Q74</f>
        <v>5000</v>
      </c>
      <c r="S277" s="77">
        <f>' DATA BASE'!R74</f>
        <v>5000</v>
      </c>
      <c r="T277" s="79">
        <f>SUM(H277:S277,H274:S274,H279:S279)</f>
        <v>60896</v>
      </c>
    </row>
    <row r="278" spans="1:20">
      <c r="A278" s="133"/>
      <c r="B278" s="133"/>
      <c r="C278" s="133"/>
      <c r="D278" s="133"/>
      <c r="E278" s="133"/>
      <c r="F278" s="133"/>
      <c r="G278" s="28" t="s">
        <v>5</v>
      </c>
      <c r="H278" s="77">
        <f>' DATA BASE'!S74</f>
        <v>33</v>
      </c>
      <c r="I278" s="77">
        <f>' DATA BASE'!T74</f>
        <v>33</v>
      </c>
      <c r="J278" s="77">
        <f>' DATA BASE'!U74</f>
        <v>33</v>
      </c>
      <c r="K278" s="77">
        <f>' DATA BASE'!V74</f>
        <v>33</v>
      </c>
      <c r="L278" s="77">
        <f>' DATA BASE'!W74</f>
        <v>33</v>
      </c>
      <c r="M278" s="77">
        <f>' DATA BASE'!X74</f>
        <v>33</v>
      </c>
      <c r="N278" s="77">
        <f>' DATA BASE'!Y74</f>
        <v>33</v>
      </c>
      <c r="O278" s="77">
        <f>' DATA BASE'!Z74</f>
        <v>33</v>
      </c>
      <c r="P278" s="77">
        <f>' DATA BASE'!AA74</f>
        <v>33</v>
      </c>
      <c r="Q278" s="77">
        <f>' DATA BASE'!AB74</f>
        <v>33</v>
      </c>
      <c r="R278" s="77">
        <f>' DATA BASE'!AC74</f>
        <v>33</v>
      </c>
      <c r="S278" s="77">
        <f>' DATA BASE'!AD74</f>
        <v>33</v>
      </c>
      <c r="T278" s="80"/>
    </row>
    <row r="279" spans="1:20">
      <c r="A279" s="133"/>
      <c r="B279" s="133"/>
      <c r="C279" s="133"/>
      <c r="D279" s="133"/>
      <c r="E279" s="133"/>
      <c r="F279" s="133"/>
      <c r="G279" s="28" t="s">
        <v>59</v>
      </c>
      <c r="H279" s="77">
        <f>' DATA BASE'!AE74</f>
        <v>0</v>
      </c>
      <c r="I279" s="77">
        <f>' DATA BASE'!AF74</f>
        <v>0</v>
      </c>
      <c r="J279" s="77">
        <f>' DATA BASE'!AG74</f>
        <v>500</v>
      </c>
      <c r="K279" s="77">
        <f>' DATA BASE'!AH74</f>
        <v>0</v>
      </c>
      <c r="L279" s="77">
        <f>' DATA BASE'!AI74</f>
        <v>0</v>
      </c>
      <c r="M279" s="77">
        <f>' DATA BASE'!AJ74</f>
        <v>0</v>
      </c>
      <c r="N279" s="77">
        <f>' DATA BASE'!AK74</f>
        <v>0</v>
      </c>
      <c r="O279" s="77">
        <f>' DATA BASE'!AL74</f>
        <v>0</v>
      </c>
      <c r="P279" s="77">
        <f>' DATA BASE'!AM74</f>
        <v>0</v>
      </c>
      <c r="Q279" s="77">
        <f>' DATA BASE'!AN74</f>
        <v>0</v>
      </c>
      <c r="R279" s="77">
        <f>' DATA BASE'!AO74</f>
        <v>0</v>
      </c>
      <c r="S279" s="77">
        <f>' DATA BASE'!AP74</f>
        <v>0</v>
      </c>
      <c r="T279" s="81"/>
    </row>
    <row r="280" spans="1:20">
      <c r="A280" s="134"/>
      <c r="B280" s="134"/>
      <c r="C280" s="134"/>
      <c r="D280" s="134"/>
      <c r="E280" s="134"/>
      <c r="F280" s="134"/>
      <c r="G280" s="28" t="s">
        <v>12</v>
      </c>
      <c r="H280" s="78">
        <f t="shared" ref="H280:T280" si="68">SUM(H277:H279)</f>
        <v>5033</v>
      </c>
      <c r="I280" s="78">
        <f t="shared" si="68"/>
        <v>5033</v>
      </c>
      <c r="J280" s="78">
        <f t="shared" si="68"/>
        <v>5533</v>
      </c>
      <c r="K280" s="78">
        <f t="shared" si="68"/>
        <v>5033</v>
      </c>
      <c r="L280" s="78">
        <f t="shared" si="68"/>
        <v>5033</v>
      </c>
      <c r="M280" s="78">
        <f t="shared" si="68"/>
        <v>5033</v>
      </c>
      <c r="N280" s="78">
        <f t="shared" si="68"/>
        <v>5033</v>
      </c>
      <c r="O280" s="78">
        <f t="shared" si="68"/>
        <v>5033</v>
      </c>
      <c r="P280" s="78">
        <f t="shared" si="68"/>
        <v>5033</v>
      </c>
      <c r="Q280" s="78">
        <f t="shared" si="68"/>
        <v>5033</v>
      </c>
      <c r="R280" s="78">
        <f t="shared" si="68"/>
        <v>5033</v>
      </c>
      <c r="S280" s="78">
        <f t="shared" si="68"/>
        <v>5033</v>
      </c>
      <c r="T280" s="78">
        <f t="shared" si="68"/>
        <v>60896</v>
      </c>
    </row>
    <row r="281" spans="1:20">
      <c r="A281" s="132">
        <f>' DATA BASE'!A75</f>
        <v>70</v>
      </c>
      <c r="B281" s="132" t="str">
        <f>' DATA BASE'!B75</f>
        <v>re</v>
      </c>
      <c r="C281" s="132">
        <f>' DATA BASE'!C75</f>
        <v>0</v>
      </c>
      <c r="D281" s="132">
        <f>' DATA BASE'!D75</f>
        <v>0</v>
      </c>
      <c r="E281" s="132">
        <f>' DATA BASE'!E75</f>
        <v>0</v>
      </c>
      <c r="F281" s="132">
        <f>' DATA BASE'!F75</f>
        <v>0</v>
      </c>
      <c r="G281" s="28" t="s">
        <v>58</v>
      </c>
      <c r="H281" s="77">
        <f>' DATA BASE'!G75</f>
        <v>5000</v>
      </c>
      <c r="I281" s="77">
        <f>' DATA BASE'!H75</f>
        <v>5000</v>
      </c>
      <c r="J281" s="77">
        <f>' DATA BASE'!I75</f>
        <v>5000</v>
      </c>
      <c r="K281" s="77">
        <f>' DATA BASE'!J75</f>
        <v>5000</v>
      </c>
      <c r="L281" s="77">
        <f>' DATA BASE'!K75</f>
        <v>5000</v>
      </c>
      <c r="M281" s="77">
        <f>' DATA BASE'!L75</f>
        <v>5000</v>
      </c>
      <c r="N281" s="77">
        <f>' DATA BASE'!M75</f>
        <v>5000</v>
      </c>
      <c r="O281" s="77">
        <f>' DATA BASE'!N75</f>
        <v>5000</v>
      </c>
      <c r="P281" s="77">
        <f>' DATA BASE'!O75</f>
        <v>5000</v>
      </c>
      <c r="Q281" s="77">
        <f>' DATA BASE'!P75</f>
        <v>5000</v>
      </c>
      <c r="R281" s="77">
        <f>' DATA BASE'!Q75</f>
        <v>5000</v>
      </c>
      <c r="S281" s="77">
        <f>' DATA BASE'!R75</f>
        <v>5000</v>
      </c>
      <c r="T281" s="79">
        <f>SUM(H281:S281,H278:S278,H283:S283)</f>
        <v>60896</v>
      </c>
    </row>
    <row r="282" spans="1:20">
      <c r="A282" s="133"/>
      <c r="B282" s="133"/>
      <c r="C282" s="133"/>
      <c r="D282" s="133"/>
      <c r="E282" s="133"/>
      <c r="F282" s="133"/>
      <c r="G282" s="28" t="s">
        <v>5</v>
      </c>
      <c r="H282" s="77">
        <f>' DATA BASE'!S75</f>
        <v>33</v>
      </c>
      <c r="I282" s="77">
        <f>' DATA BASE'!T75</f>
        <v>33</v>
      </c>
      <c r="J282" s="77">
        <f>' DATA BASE'!U75</f>
        <v>33</v>
      </c>
      <c r="K282" s="77">
        <f>' DATA BASE'!V75</f>
        <v>33</v>
      </c>
      <c r="L282" s="77">
        <f>' DATA BASE'!W75</f>
        <v>33</v>
      </c>
      <c r="M282" s="77">
        <f>' DATA BASE'!X75</f>
        <v>33</v>
      </c>
      <c r="N282" s="77">
        <f>' DATA BASE'!Y75</f>
        <v>33</v>
      </c>
      <c r="O282" s="77">
        <f>' DATA BASE'!Z75</f>
        <v>33</v>
      </c>
      <c r="P282" s="77">
        <f>' DATA BASE'!AA75</f>
        <v>33</v>
      </c>
      <c r="Q282" s="77">
        <f>' DATA BASE'!AB75</f>
        <v>33</v>
      </c>
      <c r="R282" s="77">
        <f>' DATA BASE'!AC75</f>
        <v>33</v>
      </c>
      <c r="S282" s="77">
        <f>' DATA BASE'!AD75</f>
        <v>33</v>
      </c>
      <c r="T282" s="80"/>
    </row>
    <row r="283" spans="1:20">
      <c r="A283" s="133"/>
      <c r="B283" s="133"/>
      <c r="C283" s="133"/>
      <c r="D283" s="133"/>
      <c r="E283" s="133"/>
      <c r="F283" s="133"/>
      <c r="G283" s="28" t="s">
        <v>59</v>
      </c>
      <c r="H283" s="77">
        <f>' DATA BASE'!AE75</f>
        <v>0</v>
      </c>
      <c r="I283" s="77">
        <f>' DATA BASE'!AF75</f>
        <v>0</v>
      </c>
      <c r="J283" s="77">
        <f>' DATA BASE'!AG75</f>
        <v>500</v>
      </c>
      <c r="K283" s="77">
        <f>' DATA BASE'!AH75</f>
        <v>0</v>
      </c>
      <c r="L283" s="77">
        <f>' DATA BASE'!AI75</f>
        <v>0</v>
      </c>
      <c r="M283" s="77">
        <f>' DATA BASE'!AJ75</f>
        <v>0</v>
      </c>
      <c r="N283" s="77">
        <f>' DATA BASE'!AK75</f>
        <v>0</v>
      </c>
      <c r="O283" s="77">
        <f>' DATA BASE'!AL75</f>
        <v>0</v>
      </c>
      <c r="P283" s="77">
        <f>' DATA BASE'!AM75</f>
        <v>0</v>
      </c>
      <c r="Q283" s="77">
        <f>' DATA BASE'!AN75</f>
        <v>0</v>
      </c>
      <c r="R283" s="77">
        <f>' DATA BASE'!AO75</f>
        <v>0</v>
      </c>
      <c r="S283" s="77">
        <f>' DATA BASE'!AP75</f>
        <v>0</v>
      </c>
      <c r="T283" s="81"/>
    </row>
    <row r="284" spans="1:20">
      <c r="A284" s="134"/>
      <c r="B284" s="134"/>
      <c r="C284" s="134"/>
      <c r="D284" s="134"/>
      <c r="E284" s="134"/>
      <c r="F284" s="134"/>
      <c r="G284" s="28" t="s">
        <v>12</v>
      </c>
      <c r="H284" s="78">
        <f t="shared" ref="H284:T284" si="69">SUM(H281:H283)</f>
        <v>5033</v>
      </c>
      <c r="I284" s="78">
        <f t="shared" si="69"/>
        <v>5033</v>
      </c>
      <c r="J284" s="78">
        <f t="shared" si="69"/>
        <v>5533</v>
      </c>
      <c r="K284" s="78">
        <f t="shared" si="69"/>
        <v>5033</v>
      </c>
      <c r="L284" s="78">
        <f t="shared" si="69"/>
        <v>5033</v>
      </c>
      <c r="M284" s="78">
        <f t="shared" si="69"/>
        <v>5033</v>
      </c>
      <c r="N284" s="78">
        <f t="shared" si="69"/>
        <v>5033</v>
      </c>
      <c r="O284" s="78">
        <f t="shared" si="69"/>
        <v>5033</v>
      </c>
      <c r="P284" s="78">
        <f t="shared" si="69"/>
        <v>5033</v>
      </c>
      <c r="Q284" s="78">
        <f t="shared" si="69"/>
        <v>5033</v>
      </c>
      <c r="R284" s="78">
        <f t="shared" si="69"/>
        <v>5033</v>
      </c>
      <c r="S284" s="78">
        <f t="shared" si="69"/>
        <v>5033</v>
      </c>
      <c r="T284" s="78">
        <f t="shared" si="69"/>
        <v>60896</v>
      </c>
    </row>
    <row r="285" spans="1:20">
      <c r="A285" s="132">
        <f>' DATA BASE'!A76</f>
        <v>71</v>
      </c>
      <c r="B285" s="132" t="str">
        <f>' DATA BASE'!B76</f>
        <v>re</v>
      </c>
      <c r="C285" s="132">
        <f>' DATA BASE'!C76</f>
        <v>0</v>
      </c>
      <c r="D285" s="132">
        <f>' DATA BASE'!D76</f>
        <v>0</v>
      </c>
      <c r="E285" s="132">
        <f>' DATA BASE'!E76</f>
        <v>0</v>
      </c>
      <c r="F285" s="132">
        <f>' DATA BASE'!F76</f>
        <v>0</v>
      </c>
      <c r="G285" s="28" t="s">
        <v>58</v>
      </c>
      <c r="H285" s="77">
        <f>' DATA BASE'!G76</f>
        <v>5000</v>
      </c>
      <c r="I285" s="77">
        <f>' DATA BASE'!H76</f>
        <v>5000</v>
      </c>
      <c r="J285" s="77">
        <f>' DATA BASE'!I76</f>
        <v>5000</v>
      </c>
      <c r="K285" s="77">
        <f>' DATA BASE'!J76</f>
        <v>5000</v>
      </c>
      <c r="L285" s="77">
        <f>' DATA BASE'!K76</f>
        <v>5000</v>
      </c>
      <c r="M285" s="77">
        <f>' DATA BASE'!L76</f>
        <v>5000</v>
      </c>
      <c r="N285" s="77">
        <f>' DATA BASE'!M76</f>
        <v>5000</v>
      </c>
      <c r="O285" s="77">
        <f>' DATA BASE'!N76</f>
        <v>5000</v>
      </c>
      <c r="P285" s="77">
        <f>' DATA BASE'!O76</f>
        <v>5000</v>
      </c>
      <c r="Q285" s="77">
        <f>' DATA BASE'!P76</f>
        <v>5000</v>
      </c>
      <c r="R285" s="77">
        <f>' DATA BASE'!Q76</f>
        <v>5000</v>
      </c>
      <c r="S285" s="77">
        <f>' DATA BASE'!R76</f>
        <v>5000</v>
      </c>
      <c r="T285" s="79">
        <f>SUM(H285:S285,H282:S282,H287:S287)</f>
        <v>60896</v>
      </c>
    </row>
    <row r="286" spans="1:20">
      <c r="A286" s="133"/>
      <c r="B286" s="133"/>
      <c r="C286" s="133"/>
      <c r="D286" s="133"/>
      <c r="E286" s="133"/>
      <c r="F286" s="133"/>
      <c r="G286" s="28" t="s">
        <v>5</v>
      </c>
      <c r="H286" s="77">
        <f>' DATA BASE'!S76</f>
        <v>33</v>
      </c>
      <c r="I286" s="77">
        <f>' DATA BASE'!T76</f>
        <v>33</v>
      </c>
      <c r="J286" s="77">
        <f>' DATA BASE'!U76</f>
        <v>33</v>
      </c>
      <c r="K286" s="77">
        <f>' DATA BASE'!V76</f>
        <v>33</v>
      </c>
      <c r="L286" s="77">
        <f>' DATA BASE'!W76</f>
        <v>33</v>
      </c>
      <c r="M286" s="77">
        <f>' DATA BASE'!X76</f>
        <v>33</v>
      </c>
      <c r="N286" s="77">
        <f>' DATA BASE'!Y76</f>
        <v>33</v>
      </c>
      <c r="O286" s="77">
        <f>' DATA BASE'!Z76</f>
        <v>33</v>
      </c>
      <c r="P286" s="77">
        <f>' DATA BASE'!AA76</f>
        <v>33</v>
      </c>
      <c r="Q286" s="77">
        <f>' DATA BASE'!AB76</f>
        <v>33</v>
      </c>
      <c r="R286" s="77">
        <f>' DATA BASE'!AC76</f>
        <v>33</v>
      </c>
      <c r="S286" s="77">
        <f>' DATA BASE'!AD76</f>
        <v>33</v>
      </c>
      <c r="T286" s="80"/>
    </row>
    <row r="287" spans="1:20">
      <c r="A287" s="133"/>
      <c r="B287" s="133"/>
      <c r="C287" s="133"/>
      <c r="D287" s="133"/>
      <c r="E287" s="133"/>
      <c r="F287" s="133"/>
      <c r="G287" s="28" t="s">
        <v>59</v>
      </c>
      <c r="H287" s="77">
        <f>' DATA BASE'!AE76</f>
        <v>0</v>
      </c>
      <c r="I287" s="77">
        <f>' DATA BASE'!AF76</f>
        <v>0</v>
      </c>
      <c r="J287" s="77">
        <f>' DATA BASE'!AG76</f>
        <v>500</v>
      </c>
      <c r="K287" s="77">
        <f>' DATA BASE'!AH76</f>
        <v>0</v>
      </c>
      <c r="L287" s="77">
        <f>' DATA BASE'!AI76</f>
        <v>0</v>
      </c>
      <c r="M287" s="77">
        <f>' DATA BASE'!AJ76</f>
        <v>0</v>
      </c>
      <c r="N287" s="77">
        <f>' DATA BASE'!AK76</f>
        <v>0</v>
      </c>
      <c r="O287" s="77">
        <f>' DATA BASE'!AL76</f>
        <v>0</v>
      </c>
      <c r="P287" s="77">
        <f>' DATA BASE'!AM76</f>
        <v>0</v>
      </c>
      <c r="Q287" s="77">
        <f>' DATA BASE'!AN76</f>
        <v>0</v>
      </c>
      <c r="R287" s="77">
        <f>' DATA BASE'!AO76</f>
        <v>0</v>
      </c>
      <c r="S287" s="77">
        <f>' DATA BASE'!AP76</f>
        <v>0</v>
      </c>
      <c r="T287" s="81"/>
    </row>
    <row r="288" spans="1:20">
      <c r="A288" s="134"/>
      <c r="B288" s="134"/>
      <c r="C288" s="134"/>
      <c r="D288" s="134"/>
      <c r="E288" s="134"/>
      <c r="F288" s="134"/>
      <c r="G288" s="28" t="s">
        <v>12</v>
      </c>
      <c r="H288" s="78">
        <f t="shared" ref="H288:T288" si="70">SUM(H285:H287)</f>
        <v>5033</v>
      </c>
      <c r="I288" s="78">
        <f t="shared" si="70"/>
        <v>5033</v>
      </c>
      <c r="J288" s="78">
        <f t="shared" si="70"/>
        <v>5533</v>
      </c>
      <c r="K288" s="78">
        <f t="shared" si="70"/>
        <v>5033</v>
      </c>
      <c r="L288" s="78">
        <f t="shared" si="70"/>
        <v>5033</v>
      </c>
      <c r="M288" s="78">
        <f t="shared" si="70"/>
        <v>5033</v>
      </c>
      <c r="N288" s="78">
        <f t="shared" si="70"/>
        <v>5033</v>
      </c>
      <c r="O288" s="78">
        <f t="shared" si="70"/>
        <v>5033</v>
      </c>
      <c r="P288" s="78">
        <f t="shared" si="70"/>
        <v>5033</v>
      </c>
      <c r="Q288" s="78">
        <f t="shared" si="70"/>
        <v>5033</v>
      </c>
      <c r="R288" s="78">
        <f t="shared" si="70"/>
        <v>5033</v>
      </c>
      <c r="S288" s="78">
        <f t="shared" si="70"/>
        <v>5033</v>
      </c>
      <c r="T288" s="78">
        <f t="shared" si="70"/>
        <v>60896</v>
      </c>
    </row>
    <row r="289" spans="1:20">
      <c r="A289" s="132">
        <f>' DATA BASE'!A77</f>
        <v>72</v>
      </c>
      <c r="B289" s="132" t="str">
        <f>' DATA BASE'!B77</f>
        <v>re</v>
      </c>
      <c r="C289" s="132">
        <f>' DATA BASE'!C77</f>
        <v>0</v>
      </c>
      <c r="D289" s="132">
        <f>' DATA BASE'!D77</f>
        <v>0</v>
      </c>
      <c r="E289" s="132">
        <f>' DATA BASE'!E77</f>
        <v>0</v>
      </c>
      <c r="F289" s="132">
        <f>' DATA BASE'!F77</f>
        <v>0</v>
      </c>
      <c r="G289" s="28" t="s">
        <v>58</v>
      </c>
      <c r="H289" s="77">
        <f>' DATA BASE'!G77</f>
        <v>5000</v>
      </c>
      <c r="I289" s="77">
        <f>' DATA BASE'!H77</f>
        <v>5000</v>
      </c>
      <c r="J289" s="77">
        <f>' DATA BASE'!I77</f>
        <v>5000</v>
      </c>
      <c r="K289" s="77">
        <f>' DATA BASE'!J77</f>
        <v>5000</v>
      </c>
      <c r="L289" s="77">
        <f>' DATA BASE'!K77</f>
        <v>5000</v>
      </c>
      <c r="M289" s="77">
        <f>' DATA BASE'!L77</f>
        <v>5000</v>
      </c>
      <c r="N289" s="77">
        <f>' DATA BASE'!M77</f>
        <v>5000</v>
      </c>
      <c r="O289" s="77">
        <f>' DATA BASE'!N77</f>
        <v>5000</v>
      </c>
      <c r="P289" s="77">
        <f>' DATA BASE'!O77</f>
        <v>5000</v>
      </c>
      <c r="Q289" s="77">
        <f>' DATA BASE'!P77</f>
        <v>5000</v>
      </c>
      <c r="R289" s="77">
        <f>' DATA BASE'!Q77</f>
        <v>5000</v>
      </c>
      <c r="S289" s="77">
        <f>' DATA BASE'!R77</f>
        <v>5000</v>
      </c>
      <c r="T289" s="79">
        <f>SUM(H289:S289,H286:S286,H291:S291)</f>
        <v>60896</v>
      </c>
    </row>
    <row r="290" spans="1:20">
      <c r="A290" s="133"/>
      <c r="B290" s="133"/>
      <c r="C290" s="133"/>
      <c r="D290" s="133"/>
      <c r="E290" s="133"/>
      <c r="F290" s="133"/>
      <c r="G290" s="28" t="s">
        <v>5</v>
      </c>
      <c r="H290" s="77">
        <f>' DATA BASE'!S77</f>
        <v>33</v>
      </c>
      <c r="I290" s="77">
        <f>' DATA BASE'!T77</f>
        <v>33</v>
      </c>
      <c r="J290" s="77">
        <f>' DATA BASE'!U77</f>
        <v>33</v>
      </c>
      <c r="K290" s="77">
        <f>' DATA BASE'!V77</f>
        <v>33</v>
      </c>
      <c r="L290" s="77">
        <f>' DATA BASE'!W77</f>
        <v>33</v>
      </c>
      <c r="M290" s="77">
        <f>' DATA BASE'!X77</f>
        <v>33</v>
      </c>
      <c r="N290" s="77">
        <f>' DATA BASE'!Y77</f>
        <v>33</v>
      </c>
      <c r="O290" s="77">
        <f>' DATA BASE'!Z77</f>
        <v>33</v>
      </c>
      <c r="P290" s="77">
        <f>' DATA BASE'!AA77</f>
        <v>33</v>
      </c>
      <c r="Q290" s="77">
        <f>' DATA BASE'!AB77</f>
        <v>33</v>
      </c>
      <c r="R290" s="77">
        <f>' DATA BASE'!AC77</f>
        <v>33</v>
      </c>
      <c r="S290" s="77">
        <f>' DATA BASE'!AD77</f>
        <v>33</v>
      </c>
      <c r="T290" s="80"/>
    </row>
    <row r="291" spans="1:20">
      <c r="A291" s="133"/>
      <c r="B291" s="133"/>
      <c r="C291" s="133"/>
      <c r="D291" s="133"/>
      <c r="E291" s="133"/>
      <c r="F291" s="133"/>
      <c r="G291" s="28" t="s">
        <v>59</v>
      </c>
      <c r="H291" s="77">
        <f>' DATA BASE'!AE77</f>
        <v>0</v>
      </c>
      <c r="I291" s="77">
        <f>' DATA BASE'!AF77</f>
        <v>0</v>
      </c>
      <c r="J291" s="77">
        <f>' DATA BASE'!AG77</f>
        <v>500</v>
      </c>
      <c r="K291" s="77">
        <f>' DATA BASE'!AH77</f>
        <v>0</v>
      </c>
      <c r="L291" s="77">
        <f>' DATA BASE'!AI77</f>
        <v>0</v>
      </c>
      <c r="M291" s="77">
        <f>' DATA BASE'!AJ77</f>
        <v>0</v>
      </c>
      <c r="N291" s="77">
        <f>' DATA BASE'!AK77</f>
        <v>0</v>
      </c>
      <c r="O291" s="77">
        <f>' DATA BASE'!AL77</f>
        <v>0</v>
      </c>
      <c r="P291" s="77">
        <f>' DATA BASE'!AM77</f>
        <v>0</v>
      </c>
      <c r="Q291" s="77">
        <f>' DATA BASE'!AN77</f>
        <v>0</v>
      </c>
      <c r="R291" s="77">
        <f>' DATA BASE'!AO77</f>
        <v>0</v>
      </c>
      <c r="S291" s="77">
        <f>' DATA BASE'!AP77</f>
        <v>0</v>
      </c>
      <c r="T291" s="81"/>
    </row>
    <row r="292" spans="1:20">
      <c r="A292" s="134"/>
      <c r="B292" s="134"/>
      <c r="C292" s="134"/>
      <c r="D292" s="134"/>
      <c r="E292" s="134"/>
      <c r="F292" s="134"/>
      <c r="G292" s="28" t="s">
        <v>12</v>
      </c>
      <c r="H292" s="78">
        <f t="shared" ref="H292:T292" si="71">SUM(H289:H291)</f>
        <v>5033</v>
      </c>
      <c r="I292" s="78">
        <f t="shared" si="71"/>
        <v>5033</v>
      </c>
      <c r="J292" s="78">
        <f t="shared" si="71"/>
        <v>5533</v>
      </c>
      <c r="K292" s="78">
        <f t="shared" si="71"/>
        <v>5033</v>
      </c>
      <c r="L292" s="78">
        <f t="shared" si="71"/>
        <v>5033</v>
      </c>
      <c r="M292" s="78">
        <f t="shared" si="71"/>
        <v>5033</v>
      </c>
      <c r="N292" s="78">
        <f t="shared" si="71"/>
        <v>5033</v>
      </c>
      <c r="O292" s="78">
        <f t="shared" si="71"/>
        <v>5033</v>
      </c>
      <c r="P292" s="78">
        <f t="shared" si="71"/>
        <v>5033</v>
      </c>
      <c r="Q292" s="78">
        <f t="shared" si="71"/>
        <v>5033</v>
      </c>
      <c r="R292" s="78">
        <f t="shared" si="71"/>
        <v>5033</v>
      </c>
      <c r="S292" s="78">
        <f t="shared" si="71"/>
        <v>5033</v>
      </c>
      <c r="T292" s="78">
        <f t="shared" si="71"/>
        <v>60896</v>
      </c>
    </row>
    <row r="293" spans="1:20">
      <c r="A293" s="132">
        <f>' DATA BASE'!A78</f>
        <v>73</v>
      </c>
      <c r="B293" s="132" t="str">
        <f>' DATA BASE'!B78</f>
        <v>re</v>
      </c>
      <c r="C293" s="132">
        <f>' DATA BASE'!C78</f>
        <v>0</v>
      </c>
      <c r="D293" s="132">
        <f>' DATA BASE'!D78</f>
        <v>0</v>
      </c>
      <c r="E293" s="132">
        <f>' DATA BASE'!E78</f>
        <v>0</v>
      </c>
      <c r="F293" s="132">
        <f>' DATA BASE'!F78</f>
        <v>0</v>
      </c>
      <c r="G293" s="28" t="s">
        <v>58</v>
      </c>
      <c r="H293" s="77">
        <f>' DATA BASE'!G78</f>
        <v>5000</v>
      </c>
      <c r="I293" s="77">
        <f>' DATA BASE'!H78</f>
        <v>5000</v>
      </c>
      <c r="J293" s="77">
        <f>' DATA BASE'!I78</f>
        <v>5000</v>
      </c>
      <c r="K293" s="77">
        <f>' DATA BASE'!J78</f>
        <v>5000</v>
      </c>
      <c r="L293" s="77">
        <f>' DATA BASE'!K78</f>
        <v>5000</v>
      </c>
      <c r="M293" s="77">
        <f>' DATA BASE'!L78</f>
        <v>5000</v>
      </c>
      <c r="N293" s="77">
        <f>' DATA BASE'!M78</f>
        <v>5000</v>
      </c>
      <c r="O293" s="77">
        <f>' DATA BASE'!N78</f>
        <v>5000</v>
      </c>
      <c r="P293" s="77">
        <f>' DATA BASE'!O78</f>
        <v>5000</v>
      </c>
      <c r="Q293" s="77">
        <f>' DATA BASE'!P78</f>
        <v>5000</v>
      </c>
      <c r="R293" s="77">
        <f>' DATA BASE'!Q78</f>
        <v>5000</v>
      </c>
      <c r="S293" s="77">
        <f>' DATA BASE'!R78</f>
        <v>5000</v>
      </c>
      <c r="T293" s="79">
        <f>SUM(H293:S293,H290:S290,H295:S295)</f>
        <v>60896</v>
      </c>
    </row>
    <row r="294" spans="1:20">
      <c r="A294" s="133"/>
      <c r="B294" s="133"/>
      <c r="C294" s="133"/>
      <c r="D294" s="133"/>
      <c r="E294" s="133"/>
      <c r="F294" s="133"/>
      <c r="G294" s="28" t="s">
        <v>5</v>
      </c>
      <c r="H294" s="77">
        <f>' DATA BASE'!S78</f>
        <v>33</v>
      </c>
      <c r="I294" s="77">
        <f>' DATA BASE'!T78</f>
        <v>33</v>
      </c>
      <c r="J294" s="77">
        <f>' DATA BASE'!U78</f>
        <v>33</v>
      </c>
      <c r="K294" s="77">
        <f>' DATA BASE'!V78</f>
        <v>33</v>
      </c>
      <c r="L294" s="77">
        <f>' DATA BASE'!W78</f>
        <v>33</v>
      </c>
      <c r="M294" s="77">
        <f>' DATA BASE'!X78</f>
        <v>33</v>
      </c>
      <c r="N294" s="77">
        <f>' DATA BASE'!Y78</f>
        <v>33</v>
      </c>
      <c r="O294" s="77">
        <f>' DATA BASE'!Z78</f>
        <v>33</v>
      </c>
      <c r="P294" s="77">
        <f>' DATA BASE'!AA78</f>
        <v>33</v>
      </c>
      <c r="Q294" s="77">
        <f>' DATA BASE'!AB78</f>
        <v>33</v>
      </c>
      <c r="R294" s="77">
        <f>' DATA BASE'!AC78</f>
        <v>33</v>
      </c>
      <c r="S294" s="77">
        <f>' DATA BASE'!AD78</f>
        <v>33</v>
      </c>
      <c r="T294" s="80"/>
    </row>
    <row r="295" spans="1:20">
      <c r="A295" s="133"/>
      <c r="B295" s="133"/>
      <c r="C295" s="133"/>
      <c r="D295" s="133"/>
      <c r="E295" s="133"/>
      <c r="F295" s="133"/>
      <c r="G295" s="28" t="s">
        <v>59</v>
      </c>
      <c r="H295" s="77">
        <f>' DATA BASE'!AE78</f>
        <v>0</v>
      </c>
      <c r="I295" s="77">
        <f>' DATA BASE'!AF78</f>
        <v>0</v>
      </c>
      <c r="J295" s="77">
        <f>' DATA BASE'!AG78</f>
        <v>500</v>
      </c>
      <c r="K295" s="77">
        <f>' DATA BASE'!AH78</f>
        <v>0</v>
      </c>
      <c r="L295" s="77">
        <f>' DATA BASE'!AI78</f>
        <v>0</v>
      </c>
      <c r="M295" s="77">
        <f>' DATA BASE'!AJ78</f>
        <v>0</v>
      </c>
      <c r="N295" s="77">
        <f>' DATA BASE'!AK78</f>
        <v>0</v>
      </c>
      <c r="O295" s="77">
        <f>' DATA BASE'!AL78</f>
        <v>0</v>
      </c>
      <c r="P295" s="77">
        <f>' DATA BASE'!AM78</f>
        <v>0</v>
      </c>
      <c r="Q295" s="77">
        <f>' DATA BASE'!AN78</f>
        <v>0</v>
      </c>
      <c r="R295" s="77">
        <f>' DATA BASE'!AO78</f>
        <v>0</v>
      </c>
      <c r="S295" s="77">
        <f>' DATA BASE'!AP78</f>
        <v>0</v>
      </c>
      <c r="T295" s="81"/>
    </row>
    <row r="296" spans="1:20">
      <c r="A296" s="134"/>
      <c r="B296" s="134"/>
      <c r="C296" s="134"/>
      <c r="D296" s="134"/>
      <c r="E296" s="134"/>
      <c r="F296" s="134"/>
      <c r="G296" s="28" t="s">
        <v>12</v>
      </c>
      <c r="H296" s="78">
        <f t="shared" ref="H296:T296" si="72">SUM(H293:H295)</f>
        <v>5033</v>
      </c>
      <c r="I296" s="78">
        <f t="shared" si="72"/>
        <v>5033</v>
      </c>
      <c r="J296" s="78">
        <f t="shared" si="72"/>
        <v>5533</v>
      </c>
      <c r="K296" s="78">
        <f t="shared" si="72"/>
        <v>5033</v>
      </c>
      <c r="L296" s="78">
        <f t="shared" si="72"/>
        <v>5033</v>
      </c>
      <c r="M296" s="78">
        <f t="shared" si="72"/>
        <v>5033</v>
      </c>
      <c r="N296" s="78">
        <f t="shared" si="72"/>
        <v>5033</v>
      </c>
      <c r="O296" s="78">
        <f t="shared" si="72"/>
        <v>5033</v>
      </c>
      <c r="P296" s="78">
        <f t="shared" si="72"/>
        <v>5033</v>
      </c>
      <c r="Q296" s="78">
        <f t="shared" si="72"/>
        <v>5033</v>
      </c>
      <c r="R296" s="78">
        <f t="shared" si="72"/>
        <v>5033</v>
      </c>
      <c r="S296" s="78">
        <f t="shared" si="72"/>
        <v>5033</v>
      </c>
      <c r="T296" s="78">
        <f t="shared" si="72"/>
        <v>60896</v>
      </c>
    </row>
    <row r="297" spans="1:20">
      <c r="A297" s="132">
        <f>' DATA BASE'!A79</f>
        <v>74</v>
      </c>
      <c r="B297" s="132" t="str">
        <f>' DATA BASE'!B79</f>
        <v>re</v>
      </c>
      <c r="C297" s="132">
        <f>' DATA BASE'!C79</f>
        <v>0</v>
      </c>
      <c r="D297" s="132">
        <f>' DATA BASE'!D79</f>
        <v>0</v>
      </c>
      <c r="E297" s="132">
        <f>' DATA BASE'!E79</f>
        <v>0</v>
      </c>
      <c r="F297" s="132">
        <f>' DATA BASE'!F79</f>
        <v>0</v>
      </c>
      <c r="G297" s="28" t="s">
        <v>58</v>
      </c>
      <c r="H297" s="77">
        <f>' DATA BASE'!G79</f>
        <v>5000</v>
      </c>
      <c r="I297" s="77">
        <f>' DATA BASE'!H79</f>
        <v>5000</v>
      </c>
      <c r="J297" s="77">
        <f>' DATA BASE'!I79</f>
        <v>5000</v>
      </c>
      <c r="K297" s="77">
        <f>' DATA BASE'!J79</f>
        <v>5000</v>
      </c>
      <c r="L297" s="77">
        <f>' DATA BASE'!K79</f>
        <v>5000</v>
      </c>
      <c r="M297" s="77">
        <f>' DATA BASE'!L79</f>
        <v>5000</v>
      </c>
      <c r="N297" s="77">
        <f>' DATA BASE'!M79</f>
        <v>5000</v>
      </c>
      <c r="O297" s="77">
        <f>' DATA BASE'!N79</f>
        <v>5000</v>
      </c>
      <c r="P297" s="77">
        <f>' DATA BASE'!O79</f>
        <v>5000</v>
      </c>
      <c r="Q297" s="77">
        <f>' DATA BASE'!P79</f>
        <v>5000</v>
      </c>
      <c r="R297" s="77">
        <f>' DATA BASE'!Q79</f>
        <v>5000</v>
      </c>
      <c r="S297" s="77">
        <f>' DATA BASE'!R79</f>
        <v>5000</v>
      </c>
      <c r="T297" s="79">
        <f>SUM(H297:S297,H294:S294,H299:S299)</f>
        <v>60896</v>
      </c>
    </row>
    <row r="298" spans="1:20">
      <c r="A298" s="133"/>
      <c r="B298" s="133"/>
      <c r="C298" s="133"/>
      <c r="D298" s="133"/>
      <c r="E298" s="133"/>
      <c r="F298" s="133"/>
      <c r="G298" s="28" t="s">
        <v>5</v>
      </c>
      <c r="H298" s="77">
        <f>' DATA BASE'!S79</f>
        <v>33</v>
      </c>
      <c r="I298" s="77">
        <f>' DATA BASE'!T79</f>
        <v>33</v>
      </c>
      <c r="J298" s="77">
        <f>' DATA BASE'!U79</f>
        <v>33</v>
      </c>
      <c r="K298" s="77">
        <f>' DATA BASE'!V79</f>
        <v>33</v>
      </c>
      <c r="L298" s="77">
        <f>' DATA BASE'!W79</f>
        <v>33</v>
      </c>
      <c r="M298" s="77">
        <f>' DATA BASE'!X79</f>
        <v>33</v>
      </c>
      <c r="N298" s="77">
        <f>' DATA BASE'!Y79</f>
        <v>33</v>
      </c>
      <c r="O298" s="77">
        <f>' DATA BASE'!Z79</f>
        <v>33</v>
      </c>
      <c r="P298" s="77">
        <f>' DATA BASE'!AA79</f>
        <v>33</v>
      </c>
      <c r="Q298" s="77">
        <f>' DATA BASE'!AB79</f>
        <v>33</v>
      </c>
      <c r="R298" s="77">
        <f>' DATA BASE'!AC79</f>
        <v>33</v>
      </c>
      <c r="S298" s="77">
        <f>' DATA BASE'!AD79</f>
        <v>33</v>
      </c>
      <c r="T298" s="80"/>
    </row>
    <row r="299" spans="1:20">
      <c r="A299" s="133"/>
      <c r="B299" s="133"/>
      <c r="C299" s="133"/>
      <c r="D299" s="133"/>
      <c r="E299" s="133"/>
      <c r="F299" s="133"/>
      <c r="G299" s="28" t="s">
        <v>59</v>
      </c>
      <c r="H299" s="77">
        <f>' DATA BASE'!AE79</f>
        <v>0</v>
      </c>
      <c r="I299" s="77">
        <f>' DATA BASE'!AF79</f>
        <v>0</v>
      </c>
      <c r="J299" s="77">
        <f>' DATA BASE'!AG79</f>
        <v>500</v>
      </c>
      <c r="K299" s="77">
        <f>' DATA BASE'!AH79</f>
        <v>0</v>
      </c>
      <c r="L299" s="77">
        <f>' DATA BASE'!AI79</f>
        <v>0</v>
      </c>
      <c r="M299" s="77">
        <f>' DATA BASE'!AJ79</f>
        <v>0</v>
      </c>
      <c r="N299" s="77">
        <f>' DATA BASE'!AK79</f>
        <v>0</v>
      </c>
      <c r="O299" s="77">
        <f>' DATA BASE'!AL79</f>
        <v>0</v>
      </c>
      <c r="P299" s="77">
        <f>' DATA BASE'!AM79</f>
        <v>0</v>
      </c>
      <c r="Q299" s="77">
        <f>' DATA BASE'!AN79</f>
        <v>0</v>
      </c>
      <c r="R299" s="77">
        <f>' DATA BASE'!AO79</f>
        <v>0</v>
      </c>
      <c r="S299" s="77">
        <f>' DATA BASE'!AP79</f>
        <v>0</v>
      </c>
      <c r="T299" s="81"/>
    </row>
    <row r="300" spans="1:20">
      <c r="A300" s="134"/>
      <c r="B300" s="134"/>
      <c r="C300" s="134"/>
      <c r="D300" s="134"/>
      <c r="E300" s="134"/>
      <c r="F300" s="134"/>
      <c r="G300" s="28" t="s">
        <v>12</v>
      </c>
      <c r="H300" s="78">
        <f t="shared" ref="H300:T300" si="73">SUM(H297:H299)</f>
        <v>5033</v>
      </c>
      <c r="I300" s="78">
        <f t="shared" si="73"/>
        <v>5033</v>
      </c>
      <c r="J300" s="78">
        <f t="shared" si="73"/>
        <v>5533</v>
      </c>
      <c r="K300" s="78">
        <f t="shared" si="73"/>
        <v>5033</v>
      </c>
      <c r="L300" s="78">
        <f t="shared" si="73"/>
        <v>5033</v>
      </c>
      <c r="M300" s="78">
        <f t="shared" si="73"/>
        <v>5033</v>
      </c>
      <c r="N300" s="78">
        <f t="shared" si="73"/>
        <v>5033</v>
      </c>
      <c r="O300" s="78">
        <f t="shared" si="73"/>
        <v>5033</v>
      </c>
      <c r="P300" s="78">
        <f t="shared" si="73"/>
        <v>5033</v>
      </c>
      <c r="Q300" s="78">
        <f t="shared" si="73"/>
        <v>5033</v>
      </c>
      <c r="R300" s="78">
        <f t="shared" si="73"/>
        <v>5033</v>
      </c>
      <c r="S300" s="78">
        <f t="shared" si="73"/>
        <v>5033</v>
      </c>
      <c r="T300" s="78">
        <f t="shared" si="73"/>
        <v>60896</v>
      </c>
    </row>
    <row r="301" spans="1:20">
      <c r="A301" s="132">
        <f>' DATA BASE'!A80</f>
        <v>75</v>
      </c>
      <c r="B301" s="132" t="str">
        <f>' DATA BASE'!B80</f>
        <v>re</v>
      </c>
      <c r="C301" s="132">
        <f>' DATA BASE'!C80</f>
        <v>0</v>
      </c>
      <c r="D301" s="132">
        <f>' DATA BASE'!D80</f>
        <v>0</v>
      </c>
      <c r="E301" s="132">
        <f>' DATA BASE'!E80</f>
        <v>0</v>
      </c>
      <c r="F301" s="132">
        <f>' DATA BASE'!F80</f>
        <v>0</v>
      </c>
      <c r="G301" s="28" t="s">
        <v>58</v>
      </c>
      <c r="H301" s="77">
        <f>' DATA BASE'!G80</f>
        <v>5000</v>
      </c>
      <c r="I301" s="77">
        <f>' DATA BASE'!H80</f>
        <v>5000</v>
      </c>
      <c r="J301" s="77">
        <f>' DATA BASE'!I80</f>
        <v>5000</v>
      </c>
      <c r="K301" s="77">
        <f>' DATA BASE'!J80</f>
        <v>5000</v>
      </c>
      <c r="L301" s="77">
        <f>' DATA BASE'!K80</f>
        <v>5000</v>
      </c>
      <c r="M301" s="77">
        <f>' DATA BASE'!L80</f>
        <v>5000</v>
      </c>
      <c r="N301" s="77">
        <f>' DATA BASE'!M80</f>
        <v>5000</v>
      </c>
      <c r="O301" s="77">
        <f>' DATA BASE'!N80</f>
        <v>5000</v>
      </c>
      <c r="P301" s="77">
        <f>' DATA BASE'!O80</f>
        <v>5000</v>
      </c>
      <c r="Q301" s="77">
        <f>' DATA BASE'!P80</f>
        <v>5000</v>
      </c>
      <c r="R301" s="77">
        <f>' DATA BASE'!Q80</f>
        <v>5000</v>
      </c>
      <c r="S301" s="77">
        <f>' DATA BASE'!R80</f>
        <v>5000</v>
      </c>
      <c r="T301" s="79">
        <f>SUM(H301:S301,H298:S298,H303:S303)</f>
        <v>60896</v>
      </c>
    </row>
    <row r="302" spans="1:20">
      <c r="A302" s="133"/>
      <c r="B302" s="133"/>
      <c r="C302" s="133"/>
      <c r="D302" s="133"/>
      <c r="E302" s="133"/>
      <c r="F302" s="133"/>
      <c r="G302" s="28" t="s">
        <v>5</v>
      </c>
      <c r="H302" s="77">
        <f>' DATA BASE'!S80</f>
        <v>33</v>
      </c>
      <c r="I302" s="77">
        <f>' DATA BASE'!T80</f>
        <v>33</v>
      </c>
      <c r="J302" s="77">
        <f>' DATA BASE'!U80</f>
        <v>33</v>
      </c>
      <c r="K302" s="77">
        <f>' DATA BASE'!V80</f>
        <v>33</v>
      </c>
      <c r="L302" s="77">
        <f>' DATA BASE'!W80</f>
        <v>33</v>
      </c>
      <c r="M302" s="77">
        <f>' DATA BASE'!X80</f>
        <v>33</v>
      </c>
      <c r="N302" s="77">
        <f>' DATA BASE'!Y80</f>
        <v>33</v>
      </c>
      <c r="O302" s="77">
        <f>' DATA BASE'!Z80</f>
        <v>33</v>
      </c>
      <c r="P302" s="77">
        <f>' DATA BASE'!AA80</f>
        <v>33</v>
      </c>
      <c r="Q302" s="77">
        <f>' DATA BASE'!AB80</f>
        <v>33</v>
      </c>
      <c r="R302" s="77">
        <f>' DATA BASE'!AC80</f>
        <v>33</v>
      </c>
      <c r="S302" s="77">
        <f>' DATA BASE'!AD80</f>
        <v>33</v>
      </c>
      <c r="T302" s="80"/>
    </row>
    <row r="303" spans="1:20">
      <c r="A303" s="133"/>
      <c r="B303" s="133"/>
      <c r="C303" s="133"/>
      <c r="D303" s="133"/>
      <c r="E303" s="133"/>
      <c r="F303" s="133"/>
      <c r="G303" s="28" t="s">
        <v>59</v>
      </c>
      <c r="H303" s="77">
        <f>' DATA BASE'!AE80</f>
        <v>0</v>
      </c>
      <c r="I303" s="77">
        <f>' DATA BASE'!AF80</f>
        <v>0</v>
      </c>
      <c r="J303" s="77">
        <f>' DATA BASE'!AG80</f>
        <v>500</v>
      </c>
      <c r="K303" s="77">
        <f>' DATA BASE'!AH80</f>
        <v>0</v>
      </c>
      <c r="L303" s="77">
        <f>' DATA BASE'!AI80</f>
        <v>0</v>
      </c>
      <c r="M303" s="77">
        <f>' DATA BASE'!AJ80</f>
        <v>0</v>
      </c>
      <c r="N303" s="77">
        <f>' DATA BASE'!AK80</f>
        <v>0</v>
      </c>
      <c r="O303" s="77">
        <f>' DATA BASE'!AL80</f>
        <v>0</v>
      </c>
      <c r="P303" s="77">
        <f>' DATA BASE'!AM80</f>
        <v>0</v>
      </c>
      <c r="Q303" s="77">
        <f>' DATA BASE'!AN80</f>
        <v>0</v>
      </c>
      <c r="R303" s="77">
        <f>' DATA BASE'!AO80</f>
        <v>0</v>
      </c>
      <c r="S303" s="77">
        <f>' DATA BASE'!AP80</f>
        <v>0</v>
      </c>
      <c r="T303" s="81"/>
    </row>
    <row r="304" spans="1:20">
      <c r="A304" s="134"/>
      <c r="B304" s="134"/>
      <c r="C304" s="134"/>
      <c r="D304" s="134"/>
      <c r="E304" s="134"/>
      <c r="F304" s="134"/>
      <c r="G304" s="28" t="s">
        <v>12</v>
      </c>
      <c r="H304" s="78">
        <f t="shared" ref="H304:T304" si="74">SUM(H301:H303)</f>
        <v>5033</v>
      </c>
      <c r="I304" s="78">
        <f t="shared" si="74"/>
        <v>5033</v>
      </c>
      <c r="J304" s="78">
        <f t="shared" si="74"/>
        <v>5533</v>
      </c>
      <c r="K304" s="78">
        <f t="shared" si="74"/>
        <v>5033</v>
      </c>
      <c r="L304" s="78">
        <f t="shared" si="74"/>
        <v>5033</v>
      </c>
      <c r="M304" s="78">
        <f t="shared" si="74"/>
        <v>5033</v>
      </c>
      <c r="N304" s="78">
        <f t="shared" si="74"/>
        <v>5033</v>
      </c>
      <c r="O304" s="78">
        <f t="shared" si="74"/>
        <v>5033</v>
      </c>
      <c r="P304" s="78">
        <f t="shared" si="74"/>
        <v>5033</v>
      </c>
      <c r="Q304" s="78">
        <f t="shared" si="74"/>
        <v>5033</v>
      </c>
      <c r="R304" s="78">
        <f t="shared" si="74"/>
        <v>5033</v>
      </c>
      <c r="S304" s="78">
        <f t="shared" si="74"/>
        <v>5033</v>
      </c>
      <c r="T304" s="78">
        <f t="shared" si="74"/>
        <v>60896</v>
      </c>
    </row>
    <row r="305" spans="1:20">
      <c r="A305" s="132">
        <f>' DATA BASE'!A81</f>
        <v>76</v>
      </c>
      <c r="B305" s="132" t="str">
        <f>' DATA BASE'!B81</f>
        <v>re</v>
      </c>
      <c r="C305" s="132">
        <f>' DATA BASE'!C81</f>
        <v>0</v>
      </c>
      <c r="D305" s="132">
        <f>' DATA BASE'!D81</f>
        <v>0</v>
      </c>
      <c r="E305" s="132">
        <f>' DATA BASE'!E81</f>
        <v>0</v>
      </c>
      <c r="F305" s="132">
        <f>' DATA BASE'!F81</f>
        <v>0</v>
      </c>
      <c r="G305" s="28" t="s">
        <v>58</v>
      </c>
      <c r="H305" s="77">
        <f>' DATA BASE'!G81</f>
        <v>5000</v>
      </c>
      <c r="I305" s="77">
        <f>' DATA BASE'!H81</f>
        <v>5000</v>
      </c>
      <c r="J305" s="77">
        <f>' DATA BASE'!I81</f>
        <v>5000</v>
      </c>
      <c r="K305" s="77">
        <f>' DATA BASE'!J81</f>
        <v>5000</v>
      </c>
      <c r="L305" s="77">
        <f>' DATA BASE'!K81</f>
        <v>5000</v>
      </c>
      <c r="M305" s="77">
        <f>' DATA BASE'!L81</f>
        <v>5000</v>
      </c>
      <c r="N305" s="77">
        <f>' DATA BASE'!M81</f>
        <v>5000</v>
      </c>
      <c r="O305" s="77">
        <f>' DATA BASE'!N81</f>
        <v>5000</v>
      </c>
      <c r="P305" s="77">
        <f>' DATA BASE'!O81</f>
        <v>5000</v>
      </c>
      <c r="Q305" s="77">
        <f>' DATA BASE'!P81</f>
        <v>5000</v>
      </c>
      <c r="R305" s="77">
        <f>' DATA BASE'!Q81</f>
        <v>5000</v>
      </c>
      <c r="S305" s="77">
        <f>' DATA BASE'!R81</f>
        <v>5000</v>
      </c>
      <c r="T305" s="79">
        <f>SUM(H305:S305,H302:S302,H307:S307)</f>
        <v>60896</v>
      </c>
    </row>
    <row r="306" spans="1:20">
      <c r="A306" s="133"/>
      <c r="B306" s="133"/>
      <c r="C306" s="133"/>
      <c r="D306" s="133"/>
      <c r="E306" s="133"/>
      <c r="F306" s="133"/>
      <c r="G306" s="28" t="s">
        <v>5</v>
      </c>
      <c r="H306" s="77">
        <f>' DATA BASE'!S81</f>
        <v>33</v>
      </c>
      <c r="I306" s="77">
        <f>' DATA BASE'!T81</f>
        <v>33</v>
      </c>
      <c r="J306" s="77">
        <f>' DATA BASE'!U81</f>
        <v>33</v>
      </c>
      <c r="K306" s="77">
        <f>' DATA BASE'!V81</f>
        <v>33</v>
      </c>
      <c r="L306" s="77">
        <f>' DATA BASE'!W81</f>
        <v>33</v>
      </c>
      <c r="M306" s="77">
        <f>' DATA BASE'!X81</f>
        <v>33</v>
      </c>
      <c r="N306" s="77">
        <f>' DATA BASE'!Y81</f>
        <v>33</v>
      </c>
      <c r="O306" s="77">
        <f>' DATA BASE'!Z81</f>
        <v>33</v>
      </c>
      <c r="P306" s="77">
        <f>' DATA BASE'!AA81</f>
        <v>33</v>
      </c>
      <c r="Q306" s="77">
        <f>' DATA BASE'!AB81</f>
        <v>33</v>
      </c>
      <c r="R306" s="77">
        <f>' DATA BASE'!AC81</f>
        <v>33</v>
      </c>
      <c r="S306" s="77">
        <f>' DATA BASE'!AD81</f>
        <v>33</v>
      </c>
      <c r="T306" s="80"/>
    </row>
    <row r="307" spans="1:20">
      <c r="A307" s="133"/>
      <c r="B307" s="133"/>
      <c r="C307" s="133"/>
      <c r="D307" s="133"/>
      <c r="E307" s="133"/>
      <c r="F307" s="133"/>
      <c r="G307" s="28" t="s">
        <v>59</v>
      </c>
      <c r="H307" s="77">
        <f>' DATA BASE'!AE81</f>
        <v>0</v>
      </c>
      <c r="I307" s="77">
        <f>' DATA BASE'!AF81</f>
        <v>0</v>
      </c>
      <c r="J307" s="77">
        <f>' DATA BASE'!AG81</f>
        <v>500</v>
      </c>
      <c r="K307" s="77">
        <f>' DATA BASE'!AH81</f>
        <v>0</v>
      </c>
      <c r="L307" s="77">
        <f>' DATA BASE'!AI81</f>
        <v>0</v>
      </c>
      <c r="M307" s="77">
        <f>' DATA BASE'!AJ81</f>
        <v>0</v>
      </c>
      <c r="N307" s="77">
        <f>' DATA BASE'!AK81</f>
        <v>0</v>
      </c>
      <c r="O307" s="77">
        <f>' DATA BASE'!AL81</f>
        <v>0</v>
      </c>
      <c r="P307" s="77">
        <f>' DATA BASE'!AM81</f>
        <v>0</v>
      </c>
      <c r="Q307" s="77">
        <f>' DATA BASE'!AN81</f>
        <v>0</v>
      </c>
      <c r="R307" s="77">
        <f>' DATA BASE'!AO81</f>
        <v>0</v>
      </c>
      <c r="S307" s="77">
        <f>' DATA BASE'!AP81</f>
        <v>0</v>
      </c>
      <c r="T307" s="81"/>
    </row>
    <row r="308" spans="1:20">
      <c r="A308" s="134"/>
      <c r="B308" s="134"/>
      <c r="C308" s="134"/>
      <c r="D308" s="134"/>
      <c r="E308" s="134"/>
      <c r="F308" s="134"/>
      <c r="G308" s="28" t="s">
        <v>12</v>
      </c>
      <c r="H308" s="78">
        <f t="shared" ref="H308:T308" si="75">SUM(H305:H307)</f>
        <v>5033</v>
      </c>
      <c r="I308" s="78">
        <f t="shared" si="75"/>
        <v>5033</v>
      </c>
      <c r="J308" s="78">
        <f t="shared" si="75"/>
        <v>5533</v>
      </c>
      <c r="K308" s="78">
        <f t="shared" si="75"/>
        <v>5033</v>
      </c>
      <c r="L308" s="78">
        <f t="shared" si="75"/>
        <v>5033</v>
      </c>
      <c r="M308" s="78">
        <f t="shared" si="75"/>
        <v>5033</v>
      </c>
      <c r="N308" s="78">
        <f t="shared" si="75"/>
        <v>5033</v>
      </c>
      <c r="O308" s="78">
        <f t="shared" si="75"/>
        <v>5033</v>
      </c>
      <c r="P308" s="78">
        <f t="shared" si="75"/>
        <v>5033</v>
      </c>
      <c r="Q308" s="78">
        <f t="shared" si="75"/>
        <v>5033</v>
      </c>
      <c r="R308" s="78">
        <f t="shared" si="75"/>
        <v>5033</v>
      </c>
      <c r="S308" s="78">
        <f t="shared" si="75"/>
        <v>5033</v>
      </c>
      <c r="T308" s="78">
        <f t="shared" si="75"/>
        <v>60896</v>
      </c>
    </row>
    <row r="309" spans="1:20">
      <c r="A309" s="132">
        <f>' DATA BASE'!A82</f>
        <v>77</v>
      </c>
      <c r="B309" s="132" t="str">
        <f>' DATA BASE'!B82</f>
        <v>re</v>
      </c>
      <c r="C309" s="132">
        <f>' DATA BASE'!C82</f>
        <v>0</v>
      </c>
      <c r="D309" s="132">
        <f>' DATA BASE'!D82</f>
        <v>0</v>
      </c>
      <c r="E309" s="132">
        <f>' DATA BASE'!E82</f>
        <v>0</v>
      </c>
      <c r="F309" s="132">
        <f>' DATA BASE'!F82</f>
        <v>0</v>
      </c>
      <c r="G309" s="28" t="s">
        <v>58</v>
      </c>
      <c r="H309" s="77">
        <f>' DATA BASE'!G82</f>
        <v>5000</v>
      </c>
      <c r="I309" s="77">
        <f>' DATA BASE'!H82</f>
        <v>5000</v>
      </c>
      <c r="J309" s="77">
        <f>' DATA BASE'!I82</f>
        <v>5000</v>
      </c>
      <c r="K309" s="77">
        <f>' DATA BASE'!J82</f>
        <v>5000</v>
      </c>
      <c r="L309" s="77">
        <f>' DATA BASE'!K82</f>
        <v>5000</v>
      </c>
      <c r="M309" s="77">
        <f>' DATA BASE'!L82</f>
        <v>5000</v>
      </c>
      <c r="N309" s="77">
        <f>' DATA BASE'!M82</f>
        <v>5000</v>
      </c>
      <c r="O309" s="77">
        <f>' DATA BASE'!N82</f>
        <v>5000</v>
      </c>
      <c r="P309" s="77">
        <f>' DATA BASE'!O82</f>
        <v>5000</v>
      </c>
      <c r="Q309" s="77">
        <f>' DATA BASE'!P82</f>
        <v>5000</v>
      </c>
      <c r="R309" s="77">
        <f>' DATA BASE'!Q82</f>
        <v>5000</v>
      </c>
      <c r="S309" s="77">
        <f>' DATA BASE'!R82</f>
        <v>5000</v>
      </c>
      <c r="T309" s="79">
        <f>SUM(H309:S309,H306:S306,H311:S311)</f>
        <v>60896</v>
      </c>
    </row>
    <row r="310" spans="1:20">
      <c r="A310" s="133"/>
      <c r="B310" s="133"/>
      <c r="C310" s="133"/>
      <c r="D310" s="133"/>
      <c r="E310" s="133"/>
      <c r="F310" s="133"/>
      <c r="G310" s="28" t="s">
        <v>5</v>
      </c>
      <c r="H310" s="77">
        <f>' DATA BASE'!S82</f>
        <v>33</v>
      </c>
      <c r="I310" s="77">
        <f>' DATA BASE'!T82</f>
        <v>33</v>
      </c>
      <c r="J310" s="77">
        <f>' DATA BASE'!U82</f>
        <v>33</v>
      </c>
      <c r="K310" s="77">
        <f>' DATA BASE'!V82</f>
        <v>33</v>
      </c>
      <c r="L310" s="77">
        <f>' DATA BASE'!W82</f>
        <v>33</v>
      </c>
      <c r="M310" s="77">
        <f>' DATA BASE'!X82</f>
        <v>33</v>
      </c>
      <c r="N310" s="77">
        <f>' DATA BASE'!Y82</f>
        <v>33</v>
      </c>
      <c r="O310" s="77">
        <f>' DATA BASE'!Z82</f>
        <v>33</v>
      </c>
      <c r="P310" s="77">
        <f>' DATA BASE'!AA82</f>
        <v>33</v>
      </c>
      <c r="Q310" s="77">
        <f>' DATA BASE'!AB82</f>
        <v>33</v>
      </c>
      <c r="R310" s="77">
        <f>' DATA BASE'!AC82</f>
        <v>33</v>
      </c>
      <c r="S310" s="77">
        <f>' DATA BASE'!AD82</f>
        <v>33</v>
      </c>
      <c r="T310" s="80"/>
    </row>
    <row r="311" spans="1:20">
      <c r="A311" s="133"/>
      <c r="B311" s="133"/>
      <c r="C311" s="133"/>
      <c r="D311" s="133"/>
      <c r="E311" s="133"/>
      <c r="F311" s="133"/>
      <c r="G311" s="28" t="s">
        <v>59</v>
      </c>
      <c r="H311" s="77">
        <f>' DATA BASE'!AE82</f>
        <v>0</v>
      </c>
      <c r="I311" s="77">
        <f>' DATA BASE'!AF82</f>
        <v>0</v>
      </c>
      <c r="J311" s="77">
        <f>' DATA BASE'!AG82</f>
        <v>500</v>
      </c>
      <c r="K311" s="77">
        <f>' DATA BASE'!AH82</f>
        <v>0</v>
      </c>
      <c r="L311" s="77">
        <f>' DATA BASE'!AI82</f>
        <v>0</v>
      </c>
      <c r="M311" s="77">
        <f>' DATA BASE'!AJ82</f>
        <v>0</v>
      </c>
      <c r="N311" s="77">
        <f>' DATA BASE'!AK82</f>
        <v>0</v>
      </c>
      <c r="O311" s="77">
        <f>' DATA BASE'!AL82</f>
        <v>0</v>
      </c>
      <c r="P311" s="77">
        <f>' DATA BASE'!AM82</f>
        <v>0</v>
      </c>
      <c r="Q311" s="77">
        <f>' DATA BASE'!AN82</f>
        <v>0</v>
      </c>
      <c r="R311" s="77">
        <f>' DATA BASE'!AO82</f>
        <v>0</v>
      </c>
      <c r="S311" s="77">
        <f>' DATA BASE'!AP82</f>
        <v>0</v>
      </c>
      <c r="T311" s="81"/>
    </row>
    <row r="312" spans="1:20">
      <c r="A312" s="134"/>
      <c r="B312" s="134"/>
      <c r="C312" s="134"/>
      <c r="D312" s="134"/>
      <c r="E312" s="134"/>
      <c r="F312" s="134"/>
      <c r="G312" s="28" t="s">
        <v>12</v>
      </c>
      <c r="H312" s="78">
        <f t="shared" ref="H312:T312" si="76">SUM(H309:H311)</f>
        <v>5033</v>
      </c>
      <c r="I312" s="78">
        <f t="shared" si="76"/>
        <v>5033</v>
      </c>
      <c r="J312" s="78">
        <f t="shared" si="76"/>
        <v>5533</v>
      </c>
      <c r="K312" s="78">
        <f t="shared" si="76"/>
        <v>5033</v>
      </c>
      <c r="L312" s="78">
        <f t="shared" si="76"/>
        <v>5033</v>
      </c>
      <c r="M312" s="78">
        <f t="shared" si="76"/>
        <v>5033</v>
      </c>
      <c r="N312" s="78">
        <f t="shared" si="76"/>
        <v>5033</v>
      </c>
      <c r="O312" s="78">
        <f t="shared" si="76"/>
        <v>5033</v>
      </c>
      <c r="P312" s="78">
        <f t="shared" si="76"/>
        <v>5033</v>
      </c>
      <c r="Q312" s="78">
        <f t="shared" si="76"/>
        <v>5033</v>
      </c>
      <c r="R312" s="78">
        <f t="shared" si="76"/>
        <v>5033</v>
      </c>
      <c r="S312" s="78">
        <f t="shared" si="76"/>
        <v>5033</v>
      </c>
      <c r="T312" s="78">
        <f t="shared" si="76"/>
        <v>60896</v>
      </c>
    </row>
    <row r="313" spans="1:20">
      <c r="A313" s="132">
        <f>' DATA BASE'!A83</f>
        <v>78</v>
      </c>
      <c r="B313" s="132" t="str">
        <f>' DATA BASE'!B83</f>
        <v>re</v>
      </c>
      <c r="C313" s="132">
        <f>' DATA BASE'!C83</f>
        <v>0</v>
      </c>
      <c r="D313" s="132">
        <f>' DATA BASE'!D83</f>
        <v>0</v>
      </c>
      <c r="E313" s="132">
        <f>' DATA BASE'!E83</f>
        <v>0</v>
      </c>
      <c r="F313" s="132">
        <f>' DATA BASE'!F83</f>
        <v>0</v>
      </c>
      <c r="G313" s="28" t="s">
        <v>58</v>
      </c>
      <c r="H313" s="77">
        <f>' DATA BASE'!G83</f>
        <v>5000</v>
      </c>
      <c r="I313" s="77">
        <f>' DATA BASE'!H83</f>
        <v>5000</v>
      </c>
      <c r="J313" s="77">
        <f>' DATA BASE'!I83</f>
        <v>5000</v>
      </c>
      <c r="K313" s="77">
        <f>' DATA BASE'!J83</f>
        <v>5000</v>
      </c>
      <c r="L313" s="77">
        <f>' DATA BASE'!K83</f>
        <v>5000</v>
      </c>
      <c r="M313" s="77">
        <f>' DATA BASE'!L83</f>
        <v>5000</v>
      </c>
      <c r="N313" s="77">
        <f>' DATA BASE'!M83</f>
        <v>5000</v>
      </c>
      <c r="O313" s="77">
        <f>' DATA BASE'!N83</f>
        <v>5000</v>
      </c>
      <c r="P313" s="77">
        <f>' DATA BASE'!O83</f>
        <v>5000</v>
      </c>
      <c r="Q313" s="77">
        <f>' DATA BASE'!P83</f>
        <v>5000</v>
      </c>
      <c r="R313" s="77">
        <f>' DATA BASE'!Q83</f>
        <v>5000</v>
      </c>
      <c r="S313" s="77">
        <f>' DATA BASE'!R83</f>
        <v>5000</v>
      </c>
      <c r="T313" s="79">
        <f>SUM(H313:S313,H310:S310,H315:S315)</f>
        <v>60896</v>
      </c>
    </row>
    <row r="314" spans="1:20">
      <c r="A314" s="133"/>
      <c r="B314" s="133"/>
      <c r="C314" s="133"/>
      <c r="D314" s="133"/>
      <c r="E314" s="133"/>
      <c r="F314" s="133"/>
      <c r="G314" s="28" t="s">
        <v>5</v>
      </c>
      <c r="H314" s="77">
        <f>' DATA BASE'!S83</f>
        <v>33</v>
      </c>
      <c r="I314" s="77">
        <f>' DATA BASE'!T83</f>
        <v>33</v>
      </c>
      <c r="J314" s="77">
        <f>' DATA BASE'!U83</f>
        <v>33</v>
      </c>
      <c r="K314" s="77">
        <f>' DATA BASE'!V83</f>
        <v>33</v>
      </c>
      <c r="L314" s="77">
        <f>' DATA BASE'!W83</f>
        <v>33</v>
      </c>
      <c r="M314" s="77">
        <f>' DATA BASE'!X83</f>
        <v>33</v>
      </c>
      <c r="N314" s="77">
        <f>' DATA BASE'!Y83</f>
        <v>33</v>
      </c>
      <c r="O314" s="77">
        <f>' DATA BASE'!Z83</f>
        <v>33</v>
      </c>
      <c r="P314" s="77">
        <f>' DATA BASE'!AA83</f>
        <v>33</v>
      </c>
      <c r="Q314" s="77">
        <f>' DATA BASE'!AB83</f>
        <v>33</v>
      </c>
      <c r="R314" s="77">
        <f>' DATA BASE'!AC83</f>
        <v>33</v>
      </c>
      <c r="S314" s="77">
        <f>' DATA BASE'!AD83</f>
        <v>33</v>
      </c>
      <c r="T314" s="80"/>
    </row>
    <row r="315" spans="1:20">
      <c r="A315" s="133"/>
      <c r="B315" s="133"/>
      <c r="C315" s="133"/>
      <c r="D315" s="133"/>
      <c r="E315" s="133"/>
      <c r="F315" s="133"/>
      <c r="G315" s="28" t="s">
        <v>59</v>
      </c>
      <c r="H315" s="77">
        <f>' DATA BASE'!AE83</f>
        <v>0</v>
      </c>
      <c r="I315" s="77">
        <f>' DATA BASE'!AF83</f>
        <v>0</v>
      </c>
      <c r="J315" s="77">
        <f>' DATA BASE'!AG83</f>
        <v>500</v>
      </c>
      <c r="K315" s="77">
        <f>' DATA BASE'!AH83</f>
        <v>0</v>
      </c>
      <c r="L315" s="77">
        <f>' DATA BASE'!AI83</f>
        <v>0</v>
      </c>
      <c r="M315" s="77">
        <f>' DATA BASE'!AJ83</f>
        <v>0</v>
      </c>
      <c r="N315" s="77">
        <f>' DATA BASE'!AK83</f>
        <v>0</v>
      </c>
      <c r="O315" s="77">
        <f>' DATA BASE'!AL83</f>
        <v>0</v>
      </c>
      <c r="P315" s="77">
        <f>' DATA BASE'!AM83</f>
        <v>0</v>
      </c>
      <c r="Q315" s="77">
        <f>' DATA BASE'!AN83</f>
        <v>0</v>
      </c>
      <c r="R315" s="77">
        <f>' DATA BASE'!AO83</f>
        <v>0</v>
      </c>
      <c r="S315" s="77">
        <f>' DATA BASE'!AP83</f>
        <v>0</v>
      </c>
      <c r="T315" s="81"/>
    </row>
    <row r="316" spans="1:20">
      <c r="A316" s="134"/>
      <c r="B316" s="134"/>
      <c r="C316" s="134"/>
      <c r="D316" s="134"/>
      <c r="E316" s="134"/>
      <c r="F316" s="134"/>
      <c r="G316" s="28" t="s">
        <v>12</v>
      </c>
      <c r="H316" s="78">
        <f t="shared" ref="H316:T316" si="77">SUM(H313:H315)</f>
        <v>5033</v>
      </c>
      <c r="I316" s="78">
        <f t="shared" si="77"/>
        <v>5033</v>
      </c>
      <c r="J316" s="78">
        <f t="shared" si="77"/>
        <v>5533</v>
      </c>
      <c r="K316" s="78">
        <f t="shared" si="77"/>
        <v>5033</v>
      </c>
      <c r="L316" s="78">
        <f t="shared" si="77"/>
        <v>5033</v>
      </c>
      <c r="M316" s="78">
        <f t="shared" si="77"/>
        <v>5033</v>
      </c>
      <c r="N316" s="78">
        <f t="shared" si="77"/>
        <v>5033</v>
      </c>
      <c r="O316" s="78">
        <f t="shared" si="77"/>
        <v>5033</v>
      </c>
      <c r="P316" s="78">
        <f t="shared" si="77"/>
        <v>5033</v>
      </c>
      <c r="Q316" s="78">
        <f t="shared" si="77"/>
        <v>5033</v>
      </c>
      <c r="R316" s="78">
        <f t="shared" si="77"/>
        <v>5033</v>
      </c>
      <c r="S316" s="78">
        <f t="shared" si="77"/>
        <v>5033</v>
      </c>
      <c r="T316" s="78">
        <f t="shared" si="77"/>
        <v>60896</v>
      </c>
    </row>
    <row r="317" spans="1:20">
      <c r="A317" s="132">
        <f>' DATA BASE'!A84</f>
        <v>79</v>
      </c>
      <c r="B317" s="132" t="str">
        <f>' DATA BASE'!B84</f>
        <v>re</v>
      </c>
      <c r="C317" s="132">
        <f>' DATA BASE'!C84</f>
        <v>0</v>
      </c>
      <c r="D317" s="132">
        <f>' DATA BASE'!D84</f>
        <v>0</v>
      </c>
      <c r="E317" s="132">
        <f>' DATA BASE'!E84</f>
        <v>0</v>
      </c>
      <c r="F317" s="132">
        <f>' DATA BASE'!F84</f>
        <v>0</v>
      </c>
      <c r="G317" s="28" t="s">
        <v>58</v>
      </c>
      <c r="H317" s="77">
        <f>' DATA BASE'!G84</f>
        <v>5000</v>
      </c>
      <c r="I317" s="77">
        <f>' DATA BASE'!H84</f>
        <v>5000</v>
      </c>
      <c r="J317" s="77">
        <f>' DATA BASE'!I84</f>
        <v>5000</v>
      </c>
      <c r="K317" s="77">
        <f>' DATA BASE'!J84</f>
        <v>5000</v>
      </c>
      <c r="L317" s="77">
        <f>' DATA BASE'!K84</f>
        <v>5000</v>
      </c>
      <c r="M317" s="77">
        <f>' DATA BASE'!L84</f>
        <v>5000</v>
      </c>
      <c r="N317" s="77">
        <f>' DATA BASE'!M84</f>
        <v>5000</v>
      </c>
      <c r="O317" s="77">
        <f>' DATA BASE'!N84</f>
        <v>5000</v>
      </c>
      <c r="P317" s="77">
        <f>' DATA BASE'!O84</f>
        <v>5000</v>
      </c>
      <c r="Q317" s="77">
        <f>' DATA BASE'!P84</f>
        <v>5000</v>
      </c>
      <c r="R317" s="77">
        <f>' DATA BASE'!Q84</f>
        <v>5000</v>
      </c>
      <c r="S317" s="77">
        <f>' DATA BASE'!R84</f>
        <v>5000</v>
      </c>
      <c r="T317" s="79">
        <f>SUM(H317:S317,H314:S314,H319:S319)</f>
        <v>60896</v>
      </c>
    </row>
    <row r="318" spans="1:20">
      <c r="A318" s="133"/>
      <c r="B318" s="133"/>
      <c r="C318" s="133"/>
      <c r="D318" s="133"/>
      <c r="E318" s="133"/>
      <c r="F318" s="133"/>
      <c r="G318" s="28" t="s">
        <v>5</v>
      </c>
      <c r="H318" s="77">
        <f>' DATA BASE'!S84</f>
        <v>33</v>
      </c>
      <c r="I318" s="77">
        <f>' DATA BASE'!T84</f>
        <v>33</v>
      </c>
      <c r="J318" s="77">
        <f>' DATA BASE'!U84</f>
        <v>33</v>
      </c>
      <c r="K318" s="77">
        <f>' DATA BASE'!V84</f>
        <v>33</v>
      </c>
      <c r="L318" s="77">
        <f>' DATA BASE'!W84</f>
        <v>33</v>
      </c>
      <c r="M318" s="77">
        <f>' DATA BASE'!X84</f>
        <v>33</v>
      </c>
      <c r="N318" s="77">
        <f>' DATA BASE'!Y84</f>
        <v>33</v>
      </c>
      <c r="O318" s="77">
        <f>' DATA BASE'!Z84</f>
        <v>33</v>
      </c>
      <c r="P318" s="77">
        <f>' DATA BASE'!AA84</f>
        <v>33</v>
      </c>
      <c r="Q318" s="77">
        <f>' DATA BASE'!AB84</f>
        <v>33</v>
      </c>
      <c r="R318" s="77">
        <f>' DATA BASE'!AC84</f>
        <v>33</v>
      </c>
      <c r="S318" s="77">
        <f>' DATA BASE'!AD84</f>
        <v>33</v>
      </c>
      <c r="T318" s="80"/>
    </row>
    <row r="319" spans="1:20">
      <c r="A319" s="133"/>
      <c r="B319" s="133"/>
      <c r="C319" s="133"/>
      <c r="D319" s="133"/>
      <c r="E319" s="133"/>
      <c r="F319" s="133"/>
      <c r="G319" s="28" t="s">
        <v>59</v>
      </c>
      <c r="H319" s="77">
        <f>' DATA BASE'!AE84</f>
        <v>0</v>
      </c>
      <c r="I319" s="77">
        <f>' DATA BASE'!AF84</f>
        <v>0</v>
      </c>
      <c r="J319" s="77">
        <f>' DATA BASE'!AG84</f>
        <v>500</v>
      </c>
      <c r="K319" s="77">
        <f>' DATA BASE'!AH84</f>
        <v>0</v>
      </c>
      <c r="L319" s="77">
        <f>' DATA BASE'!AI84</f>
        <v>0</v>
      </c>
      <c r="M319" s="77">
        <f>' DATA BASE'!AJ84</f>
        <v>0</v>
      </c>
      <c r="N319" s="77">
        <f>' DATA BASE'!AK84</f>
        <v>0</v>
      </c>
      <c r="O319" s="77">
        <f>' DATA BASE'!AL84</f>
        <v>0</v>
      </c>
      <c r="P319" s="77">
        <f>' DATA BASE'!AM84</f>
        <v>0</v>
      </c>
      <c r="Q319" s="77">
        <f>' DATA BASE'!AN84</f>
        <v>0</v>
      </c>
      <c r="R319" s="77">
        <f>' DATA BASE'!AO84</f>
        <v>0</v>
      </c>
      <c r="S319" s="77">
        <f>' DATA BASE'!AP84</f>
        <v>0</v>
      </c>
      <c r="T319" s="81"/>
    </row>
    <row r="320" spans="1:20">
      <c r="A320" s="134"/>
      <c r="B320" s="134"/>
      <c r="C320" s="134"/>
      <c r="D320" s="134"/>
      <c r="E320" s="134"/>
      <c r="F320" s="134"/>
      <c r="G320" s="28" t="s">
        <v>12</v>
      </c>
      <c r="H320" s="78">
        <f t="shared" ref="H320:T320" si="78">SUM(H317:H319)</f>
        <v>5033</v>
      </c>
      <c r="I320" s="78">
        <f t="shared" si="78"/>
        <v>5033</v>
      </c>
      <c r="J320" s="78">
        <f t="shared" si="78"/>
        <v>5533</v>
      </c>
      <c r="K320" s="78">
        <f t="shared" si="78"/>
        <v>5033</v>
      </c>
      <c r="L320" s="78">
        <f t="shared" si="78"/>
        <v>5033</v>
      </c>
      <c r="M320" s="78">
        <f t="shared" si="78"/>
        <v>5033</v>
      </c>
      <c r="N320" s="78">
        <f t="shared" si="78"/>
        <v>5033</v>
      </c>
      <c r="O320" s="78">
        <f t="shared" si="78"/>
        <v>5033</v>
      </c>
      <c r="P320" s="78">
        <f t="shared" si="78"/>
        <v>5033</v>
      </c>
      <c r="Q320" s="78">
        <f t="shared" si="78"/>
        <v>5033</v>
      </c>
      <c r="R320" s="78">
        <f t="shared" si="78"/>
        <v>5033</v>
      </c>
      <c r="S320" s="78">
        <f t="shared" si="78"/>
        <v>5033</v>
      </c>
      <c r="T320" s="78">
        <f t="shared" si="78"/>
        <v>60896</v>
      </c>
    </row>
    <row r="321" spans="1:20">
      <c r="A321" s="132">
        <f>' DATA BASE'!A85</f>
        <v>80</v>
      </c>
      <c r="B321" s="132" t="str">
        <f>' DATA BASE'!B85</f>
        <v>re</v>
      </c>
      <c r="C321" s="132">
        <f>' DATA BASE'!C85</f>
        <v>0</v>
      </c>
      <c r="D321" s="132">
        <f>' DATA BASE'!D85</f>
        <v>0</v>
      </c>
      <c r="E321" s="132">
        <f>' DATA BASE'!E85</f>
        <v>0</v>
      </c>
      <c r="F321" s="132">
        <f>' DATA BASE'!F85</f>
        <v>0</v>
      </c>
      <c r="G321" s="28" t="s">
        <v>58</v>
      </c>
      <c r="H321" s="77">
        <f>' DATA BASE'!G85</f>
        <v>5000</v>
      </c>
      <c r="I321" s="77">
        <f>' DATA BASE'!H85</f>
        <v>5000</v>
      </c>
      <c r="J321" s="77">
        <f>' DATA BASE'!I85</f>
        <v>5000</v>
      </c>
      <c r="K321" s="77">
        <f>' DATA BASE'!J85</f>
        <v>5000</v>
      </c>
      <c r="L321" s="77">
        <f>' DATA BASE'!K85</f>
        <v>5000</v>
      </c>
      <c r="M321" s="77">
        <f>' DATA BASE'!L85</f>
        <v>5000</v>
      </c>
      <c r="N321" s="77">
        <f>' DATA BASE'!M85</f>
        <v>5000</v>
      </c>
      <c r="O321" s="77">
        <f>' DATA BASE'!N85</f>
        <v>5000</v>
      </c>
      <c r="P321" s="77">
        <f>' DATA BASE'!O85</f>
        <v>5000</v>
      </c>
      <c r="Q321" s="77">
        <f>' DATA BASE'!P85</f>
        <v>5000</v>
      </c>
      <c r="R321" s="77">
        <f>' DATA BASE'!Q85</f>
        <v>5000</v>
      </c>
      <c r="S321" s="77">
        <f>' DATA BASE'!R85</f>
        <v>5000</v>
      </c>
      <c r="T321" s="79">
        <f>SUM(H321:S321,H318:S318,H323:S323)</f>
        <v>60896</v>
      </c>
    </row>
    <row r="322" spans="1:20">
      <c r="A322" s="133"/>
      <c r="B322" s="133"/>
      <c r="C322" s="133"/>
      <c r="D322" s="133"/>
      <c r="E322" s="133"/>
      <c r="F322" s="133"/>
      <c r="G322" s="28" t="s">
        <v>5</v>
      </c>
      <c r="H322" s="77">
        <f>' DATA BASE'!S85</f>
        <v>33</v>
      </c>
      <c r="I322" s="77">
        <f>' DATA BASE'!T85</f>
        <v>33</v>
      </c>
      <c r="J322" s="77">
        <f>' DATA BASE'!U85</f>
        <v>33</v>
      </c>
      <c r="K322" s="77">
        <f>' DATA BASE'!V85</f>
        <v>33</v>
      </c>
      <c r="L322" s="77">
        <f>' DATA BASE'!W85</f>
        <v>33</v>
      </c>
      <c r="M322" s="77">
        <f>' DATA BASE'!X85</f>
        <v>33</v>
      </c>
      <c r="N322" s="77">
        <f>' DATA BASE'!Y85</f>
        <v>33</v>
      </c>
      <c r="O322" s="77">
        <f>' DATA BASE'!Z85</f>
        <v>33</v>
      </c>
      <c r="P322" s="77">
        <f>' DATA BASE'!AA85</f>
        <v>33</v>
      </c>
      <c r="Q322" s="77">
        <f>' DATA BASE'!AB85</f>
        <v>33</v>
      </c>
      <c r="R322" s="77">
        <f>' DATA BASE'!AC85</f>
        <v>33</v>
      </c>
      <c r="S322" s="77">
        <f>' DATA BASE'!AD85</f>
        <v>33</v>
      </c>
      <c r="T322" s="80"/>
    </row>
    <row r="323" spans="1:20">
      <c r="A323" s="133"/>
      <c r="B323" s="133"/>
      <c r="C323" s="133"/>
      <c r="D323" s="133"/>
      <c r="E323" s="133"/>
      <c r="F323" s="133"/>
      <c r="G323" s="28" t="s">
        <v>59</v>
      </c>
      <c r="H323" s="77">
        <f>' DATA BASE'!AE85</f>
        <v>0</v>
      </c>
      <c r="I323" s="77">
        <f>' DATA BASE'!AF85</f>
        <v>0</v>
      </c>
      <c r="J323" s="77">
        <f>' DATA BASE'!AG85</f>
        <v>500</v>
      </c>
      <c r="K323" s="77">
        <f>' DATA BASE'!AH85</f>
        <v>0</v>
      </c>
      <c r="L323" s="77">
        <f>' DATA BASE'!AI85</f>
        <v>0</v>
      </c>
      <c r="M323" s="77">
        <f>' DATA BASE'!AJ85</f>
        <v>0</v>
      </c>
      <c r="N323" s="77">
        <f>' DATA BASE'!AK85</f>
        <v>0</v>
      </c>
      <c r="O323" s="77">
        <f>' DATA BASE'!AL85</f>
        <v>0</v>
      </c>
      <c r="P323" s="77">
        <f>' DATA BASE'!AM85</f>
        <v>0</v>
      </c>
      <c r="Q323" s="77">
        <f>' DATA BASE'!AN85</f>
        <v>0</v>
      </c>
      <c r="R323" s="77">
        <f>' DATA BASE'!AO85</f>
        <v>0</v>
      </c>
      <c r="S323" s="77">
        <f>' DATA BASE'!AP85</f>
        <v>0</v>
      </c>
      <c r="T323" s="81"/>
    </row>
    <row r="324" spans="1:20">
      <c r="A324" s="134"/>
      <c r="B324" s="134"/>
      <c r="C324" s="134"/>
      <c r="D324" s="134"/>
      <c r="E324" s="134"/>
      <c r="F324" s="134"/>
      <c r="G324" s="28" t="s">
        <v>12</v>
      </c>
      <c r="H324" s="78">
        <f t="shared" ref="H324:T324" si="79">SUM(H321:H323)</f>
        <v>5033</v>
      </c>
      <c r="I324" s="78">
        <f t="shared" si="79"/>
        <v>5033</v>
      </c>
      <c r="J324" s="78">
        <f t="shared" si="79"/>
        <v>5533</v>
      </c>
      <c r="K324" s="78">
        <f t="shared" si="79"/>
        <v>5033</v>
      </c>
      <c r="L324" s="78">
        <f t="shared" si="79"/>
        <v>5033</v>
      </c>
      <c r="M324" s="78">
        <f t="shared" si="79"/>
        <v>5033</v>
      </c>
      <c r="N324" s="78">
        <f t="shared" si="79"/>
        <v>5033</v>
      </c>
      <c r="O324" s="78">
        <f t="shared" si="79"/>
        <v>5033</v>
      </c>
      <c r="P324" s="78">
        <f t="shared" si="79"/>
        <v>5033</v>
      </c>
      <c r="Q324" s="78">
        <f t="shared" si="79"/>
        <v>5033</v>
      </c>
      <c r="R324" s="78">
        <f t="shared" si="79"/>
        <v>5033</v>
      </c>
      <c r="S324" s="78">
        <f t="shared" si="79"/>
        <v>5033</v>
      </c>
      <c r="T324" s="78">
        <f t="shared" si="79"/>
        <v>60896</v>
      </c>
    </row>
    <row r="325" spans="1:20">
      <c r="A325" s="132">
        <f>' DATA BASE'!A86</f>
        <v>81</v>
      </c>
      <c r="B325" s="132" t="str">
        <f>' DATA BASE'!B86</f>
        <v>re</v>
      </c>
      <c r="C325" s="132">
        <f>' DATA BASE'!C86</f>
        <v>0</v>
      </c>
      <c r="D325" s="132">
        <f>' DATA BASE'!D86</f>
        <v>0</v>
      </c>
      <c r="E325" s="132">
        <f>' DATA BASE'!E86</f>
        <v>0</v>
      </c>
      <c r="F325" s="132">
        <f>' DATA BASE'!F86</f>
        <v>0</v>
      </c>
      <c r="G325" s="28" t="s">
        <v>58</v>
      </c>
      <c r="H325" s="77">
        <f>' DATA BASE'!G86</f>
        <v>5000</v>
      </c>
      <c r="I325" s="77">
        <f>' DATA BASE'!H86</f>
        <v>5000</v>
      </c>
      <c r="J325" s="77">
        <f>' DATA BASE'!I86</f>
        <v>5000</v>
      </c>
      <c r="K325" s="77">
        <f>' DATA BASE'!J86</f>
        <v>5000</v>
      </c>
      <c r="L325" s="77">
        <f>' DATA BASE'!K86</f>
        <v>5000</v>
      </c>
      <c r="M325" s="77">
        <f>' DATA BASE'!L86</f>
        <v>5000</v>
      </c>
      <c r="N325" s="77">
        <f>' DATA BASE'!M86</f>
        <v>5000</v>
      </c>
      <c r="O325" s="77">
        <f>' DATA BASE'!N86</f>
        <v>5000</v>
      </c>
      <c r="P325" s="77">
        <f>' DATA BASE'!O86</f>
        <v>5000</v>
      </c>
      <c r="Q325" s="77">
        <f>' DATA BASE'!P86</f>
        <v>5000</v>
      </c>
      <c r="R325" s="77">
        <f>' DATA BASE'!Q86</f>
        <v>5000</v>
      </c>
      <c r="S325" s="77">
        <f>' DATA BASE'!R86</f>
        <v>5000</v>
      </c>
      <c r="T325" s="79">
        <f>SUM(H325:S325,H322:S322,H327:S327)</f>
        <v>60896</v>
      </c>
    </row>
    <row r="326" spans="1:20">
      <c r="A326" s="133"/>
      <c r="B326" s="133"/>
      <c r="C326" s="133"/>
      <c r="D326" s="133"/>
      <c r="E326" s="133"/>
      <c r="F326" s="133"/>
      <c r="G326" s="28" t="s">
        <v>5</v>
      </c>
      <c r="H326" s="77">
        <f>' DATA BASE'!S86</f>
        <v>33</v>
      </c>
      <c r="I326" s="77">
        <f>' DATA BASE'!T86</f>
        <v>33</v>
      </c>
      <c r="J326" s="77">
        <f>' DATA BASE'!U86</f>
        <v>33</v>
      </c>
      <c r="K326" s="77">
        <f>' DATA BASE'!V86</f>
        <v>33</v>
      </c>
      <c r="L326" s="77">
        <f>' DATA BASE'!W86</f>
        <v>33</v>
      </c>
      <c r="M326" s="77">
        <f>' DATA BASE'!X86</f>
        <v>33</v>
      </c>
      <c r="N326" s="77">
        <f>' DATA BASE'!Y86</f>
        <v>33</v>
      </c>
      <c r="O326" s="77">
        <f>' DATA BASE'!Z86</f>
        <v>33</v>
      </c>
      <c r="P326" s="77">
        <f>' DATA BASE'!AA86</f>
        <v>33</v>
      </c>
      <c r="Q326" s="77">
        <f>' DATA BASE'!AB86</f>
        <v>33</v>
      </c>
      <c r="R326" s="77">
        <f>' DATA BASE'!AC86</f>
        <v>33</v>
      </c>
      <c r="S326" s="77">
        <f>' DATA BASE'!AD86</f>
        <v>33</v>
      </c>
      <c r="T326" s="80"/>
    </row>
    <row r="327" spans="1:20">
      <c r="A327" s="133"/>
      <c r="B327" s="133"/>
      <c r="C327" s="133"/>
      <c r="D327" s="133"/>
      <c r="E327" s="133"/>
      <c r="F327" s="133"/>
      <c r="G327" s="28" t="s">
        <v>59</v>
      </c>
      <c r="H327" s="77">
        <f>' DATA BASE'!AE86</f>
        <v>0</v>
      </c>
      <c r="I327" s="77">
        <f>' DATA BASE'!AF86</f>
        <v>0</v>
      </c>
      <c r="J327" s="77">
        <f>' DATA BASE'!AG86</f>
        <v>500</v>
      </c>
      <c r="K327" s="77">
        <f>' DATA BASE'!AH86</f>
        <v>0</v>
      </c>
      <c r="L327" s="77">
        <f>' DATA BASE'!AI86</f>
        <v>0</v>
      </c>
      <c r="M327" s="77">
        <f>' DATA BASE'!AJ86</f>
        <v>0</v>
      </c>
      <c r="N327" s="77">
        <f>' DATA BASE'!AK86</f>
        <v>0</v>
      </c>
      <c r="O327" s="77">
        <f>' DATA BASE'!AL86</f>
        <v>0</v>
      </c>
      <c r="P327" s="77">
        <f>' DATA BASE'!AM86</f>
        <v>0</v>
      </c>
      <c r="Q327" s="77">
        <f>' DATA BASE'!AN86</f>
        <v>0</v>
      </c>
      <c r="R327" s="77">
        <f>' DATA BASE'!AO86</f>
        <v>0</v>
      </c>
      <c r="S327" s="77">
        <f>' DATA BASE'!AP86</f>
        <v>0</v>
      </c>
      <c r="T327" s="81"/>
    </row>
    <row r="328" spans="1:20">
      <c r="A328" s="134"/>
      <c r="B328" s="134"/>
      <c r="C328" s="134"/>
      <c r="D328" s="134"/>
      <c r="E328" s="134"/>
      <c r="F328" s="134"/>
      <c r="G328" s="28" t="s">
        <v>12</v>
      </c>
      <c r="H328" s="78">
        <f t="shared" ref="H328:T328" si="80">SUM(H325:H327)</f>
        <v>5033</v>
      </c>
      <c r="I328" s="78">
        <f t="shared" si="80"/>
        <v>5033</v>
      </c>
      <c r="J328" s="78">
        <f t="shared" si="80"/>
        <v>5533</v>
      </c>
      <c r="K328" s="78">
        <f t="shared" si="80"/>
        <v>5033</v>
      </c>
      <c r="L328" s="78">
        <f t="shared" si="80"/>
        <v>5033</v>
      </c>
      <c r="M328" s="78">
        <f t="shared" si="80"/>
        <v>5033</v>
      </c>
      <c r="N328" s="78">
        <f t="shared" si="80"/>
        <v>5033</v>
      </c>
      <c r="O328" s="78">
        <f t="shared" si="80"/>
        <v>5033</v>
      </c>
      <c r="P328" s="78">
        <f t="shared" si="80"/>
        <v>5033</v>
      </c>
      <c r="Q328" s="78">
        <f t="shared" si="80"/>
        <v>5033</v>
      </c>
      <c r="R328" s="78">
        <f t="shared" si="80"/>
        <v>5033</v>
      </c>
      <c r="S328" s="78">
        <f t="shared" si="80"/>
        <v>5033</v>
      </c>
      <c r="T328" s="78">
        <f t="shared" si="80"/>
        <v>60896</v>
      </c>
    </row>
    <row r="329" spans="1:20">
      <c r="A329" s="132">
        <f>' DATA BASE'!A87</f>
        <v>82</v>
      </c>
      <c r="B329" s="132" t="str">
        <f>' DATA BASE'!B87</f>
        <v>re</v>
      </c>
      <c r="C329" s="132">
        <f>' DATA BASE'!C87</f>
        <v>0</v>
      </c>
      <c r="D329" s="132">
        <f>' DATA BASE'!D87</f>
        <v>0</v>
      </c>
      <c r="E329" s="132">
        <f>' DATA BASE'!E87</f>
        <v>0</v>
      </c>
      <c r="F329" s="132">
        <f>' DATA BASE'!F87</f>
        <v>0</v>
      </c>
      <c r="G329" s="28" t="s">
        <v>58</v>
      </c>
      <c r="H329" s="77">
        <f>' DATA BASE'!G87</f>
        <v>5000</v>
      </c>
      <c r="I329" s="77">
        <f>' DATA BASE'!H87</f>
        <v>5000</v>
      </c>
      <c r="J329" s="77">
        <f>' DATA BASE'!I87</f>
        <v>5000</v>
      </c>
      <c r="K329" s="77">
        <f>' DATA BASE'!J87</f>
        <v>5000</v>
      </c>
      <c r="L329" s="77">
        <f>' DATA BASE'!K87</f>
        <v>5000</v>
      </c>
      <c r="M329" s="77">
        <f>' DATA BASE'!L87</f>
        <v>5000</v>
      </c>
      <c r="N329" s="77">
        <f>' DATA BASE'!M87</f>
        <v>5000</v>
      </c>
      <c r="O329" s="77">
        <f>' DATA BASE'!N87</f>
        <v>5000</v>
      </c>
      <c r="P329" s="77">
        <f>' DATA BASE'!O87</f>
        <v>5000</v>
      </c>
      <c r="Q329" s="77">
        <f>' DATA BASE'!P87</f>
        <v>5000</v>
      </c>
      <c r="R329" s="77">
        <f>' DATA BASE'!Q87</f>
        <v>5000</v>
      </c>
      <c r="S329" s="77">
        <f>' DATA BASE'!R87</f>
        <v>5000</v>
      </c>
      <c r="T329" s="79">
        <f>SUM(H329:S329,H326:S326,H331:S331)</f>
        <v>60896</v>
      </c>
    </row>
    <row r="330" spans="1:20">
      <c r="A330" s="133"/>
      <c r="B330" s="133"/>
      <c r="C330" s="133"/>
      <c r="D330" s="133"/>
      <c r="E330" s="133"/>
      <c r="F330" s="133"/>
      <c r="G330" s="28" t="s">
        <v>5</v>
      </c>
      <c r="H330" s="77">
        <f>' DATA BASE'!S87</f>
        <v>33</v>
      </c>
      <c r="I330" s="77">
        <f>' DATA BASE'!T87</f>
        <v>33</v>
      </c>
      <c r="J330" s="77">
        <f>' DATA BASE'!U87</f>
        <v>33</v>
      </c>
      <c r="K330" s="77">
        <f>' DATA BASE'!V87</f>
        <v>33</v>
      </c>
      <c r="L330" s="77">
        <f>' DATA BASE'!W87</f>
        <v>33</v>
      </c>
      <c r="M330" s="77">
        <f>' DATA BASE'!X87</f>
        <v>33</v>
      </c>
      <c r="N330" s="77">
        <f>' DATA BASE'!Y87</f>
        <v>33</v>
      </c>
      <c r="O330" s="77">
        <f>' DATA BASE'!Z87</f>
        <v>33</v>
      </c>
      <c r="P330" s="77">
        <f>' DATA BASE'!AA87</f>
        <v>33</v>
      </c>
      <c r="Q330" s="77">
        <f>' DATA BASE'!AB87</f>
        <v>33</v>
      </c>
      <c r="R330" s="77">
        <f>' DATA BASE'!AC87</f>
        <v>33</v>
      </c>
      <c r="S330" s="77">
        <f>' DATA BASE'!AD87</f>
        <v>33</v>
      </c>
      <c r="T330" s="80"/>
    </row>
    <row r="331" spans="1:20">
      <c r="A331" s="133"/>
      <c r="B331" s="133"/>
      <c r="C331" s="133"/>
      <c r="D331" s="133"/>
      <c r="E331" s="133"/>
      <c r="F331" s="133"/>
      <c r="G331" s="28" t="s">
        <v>59</v>
      </c>
      <c r="H331" s="77">
        <f>' DATA BASE'!AE87</f>
        <v>0</v>
      </c>
      <c r="I331" s="77">
        <f>' DATA BASE'!AF87</f>
        <v>0</v>
      </c>
      <c r="J331" s="77">
        <f>' DATA BASE'!AG87</f>
        <v>500</v>
      </c>
      <c r="K331" s="77">
        <f>' DATA BASE'!AH87</f>
        <v>0</v>
      </c>
      <c r="L331" s="77">
        <f>' DATA BASE'!AI87</f>
        <v>0</v>
      </c>
      <c r="M331" s="77">
        <f>' DATA BASE'!AJ87</f>
        <v>0</v>
      </c>
      <c r="N331" s="77">
        <f>' DATA BASE'!AK87</f>
        <v>0</v>
      </c>
      <c r="O331" s="77">
        <f>' DATA BASE'!AL87</f>
        <v>0</v>
      </c>
      <c r="P331" s="77">
        <f>' DATA BASE'!AM87</f>
        <v>0</v>
      </c>
      <c r="Q331" s="77">
        <f>' DATA BASE'!AN87</f>
        <v>0</v>
      </c>
      <c r="R331" s="77">
        <f>' DATA BASE'!AO87</f>
        <v>0</v>
      </c>
      <c r="S331" s="77">
        <f>' DATA BASE'!AP87</f>
        <v>0</v>
      </c>
      <c r="T331" s="81"/>
    </row>
    <row r="332" spans="1:20">
      <c r="A332" s="134"/>
      <c r="B332" s="134"/>
      <c r="C332" s="134"/>
      <c r="D332" s="134"/>
      <c r="E332" s="134"/>
      <c r="F332" s="134"/>
      <c r="G332" s="28" t="s">
        <v>12</v>
      </c>
      <c r="H332" s="78">
        <f t="shared" ref="H332:T332" si="81">SUM(H329:H331)</f>
        <v>5033</v>
      </c>
      <c r="I332" s="78">
        <f t="shared" si="81"/>
        <v>5033</v>
      </c>
      <c r="J332" s="78">
        <f t="shared" si="81"/>
        <v>5533</v>
      </c>
      <c r="K332" s="78">
        <f t="shared" si="81"/>
        <v>5033</v>
      </c>
      <c r="L332" s="78">
        <f t="shared" si="81"/>
        <v>5033</v>
      </c>
      <c r="M332" s="78">
        <f t="shared" si="81"/>
        <v>5033</v>
      </c>
      <c r="N332" s="78">
        <f t="shared" si="81"/>
        <v>5033</v>
      </c>
      <c r="O332" s="78">
        <f t="shared" si="81"/>
        <v>5033</v>
      </c>
      <c r="P332" s="78">
        <f t="shared" si="81"/>
        <v>5033</v>
      </c>
      <c r="Q332" s="78">
        <f t="shared" si="81"/>
        <v>5033</v>
      </c>
      <c r="R332" s="78">
        <f t="shared" si="81"/>
        <v>5033</v>
      </c>
      <c r="S332" s="78">
        <f t="shared" si="81"/>
        <v>5033</v>
      </c>
      <c r="T332" s="78">
        <f t="shared" si="81"/>
        <v>60896</v>
      </c>
    </row>
    <row r="333" spans="1:20">
      <c r="A333" s="132">
        <v>83</v>
      </c>
      <c r="B333" s="132" t="str">
        <f>' DATA BASE'!B88</f>
        <v>re</v>
      </c>
      <c r="C333" s="132">
        <f>' DATA BASE'!C88</f>
        <v>0</v>
      </c>
      <c r="D333" s="132">
        <f>' DATA BASE'!D88</f>
        <v>0</v>
      </c>
      <c r="E333" s="132">
        <f>' DATA BASE'!E88</f>
        <v>0</v>
      </c>
      <c r="F333" s="132">
        <f>' DATA BASE'!F88</f>
        <v>0</v>
      </c>
      <c r="G333" s="28" t="s">
        <v>58</v>
      </c>
      <c r="H333" s="77">
        <f>' DATA BASE'!G88</f>
        <v>5000</v>
      </c>
      <c r="I333" s="77">
        <f>' DATA BASE'!H88</f>
        <v>5000</v>
      </c>
      <c r="J333" s="77">
        <f>' DATA BASE'!I88</f>
        <v>5000</v>
      </c>
      <c r="K333" s="77">
        <f>' DATA BASE'!J88</f>
        <v>5000</v>
      </c>
      <c r="L333" s="77">
        <f>' DATA BASE'!K88</f>
        <v>5000</v>
      </c>
      <c r="M333" s="77">
        <f>' DATA BASE'!L88</f>
        <v>5000</v>
      </c>
      <c r="N333" s="77">
        <f>' DATA BASE'!M88</f>
        <v>5000</v>
      </c>
      <c r="O333" s="77">
        <f>' DATA BASE'!N88</f>
        <v>5000</v>
      </c>
      <c r="P333" s="77">
        <f>' DATA BASE'!O88</f>
        <v>5000</v>
      </c>
      <c r="Q333" s="77">
        <f>' DATA BASE'!P88</f>
        <v>5000</v>
      </c>
      <c r="R333" s="77">
        <f>' DATA BASE'!Q88</f>
        <v>5000</v>
      </c>
      <c r="S333" s="77">
        <f>' DATA BASE'!R88</f>
        <v>5000</v>
      </c>
      <c r="T333" s="79">
        <f>SUM(H333:S333,H330:S330,H335:S335)</f>
        <v>60896</v>
      </c>
    </row>
    <row r="334" spans="1:20">
      <c r="A334" s="133"/>
      <c r="B334" s="133"/>
      <c r="C334" s="133"/>
      <c r="D334" s="133"/>
      <c r="E334" s="133"/>
      <c r="F334" s="133"/>
      <c r="G334" s="28" t="s">
        <v>5</v>
      </c>
      <c r="H334" s="77">
        <f>' DATA BASE'!S88</f>
        <v>33</v>
      </c>
      <c r="I334" s="77">
        <f>' DATA BASE'!T88</f>
        <v>33</v>
      </c>
      <c r="J334" s="77">
        <f>' DATA BASE'!U88</f>
        <v>33</v>
      </c>
      <c r="K334" s="77">
        <f>' DATA BASE'!V88</f>
        <v>33</v>
      </c>
      <c r="L334" s="77">
        <f>' DATA BASE'!W88</f>
        <v>33</v>
      </c>
      <c r="M334" s="77">
        <f>' DATA BASE'!X88</f>
        <v>33</v>
      </c>
      <c r="N334" s="77">
        <f>' DATA BASE'!Y88</f>
        <v>33</v>
      </c>
      <c r="O334" s="77">
        <f>' DATA BASE'!Z88</f>
        <v>33</v>
      </c>
      <c r="P334" s="77">
        <f>' DATA BASE'!AA88</f>
        <v>33</v>
      </c>
      <c r="Q334" s="77">
        <f>' DATA BASE'!AB88</f>
        <v>33</v>
      </c>
      <c r="R334" s="77">
        <f>' DATA BASE'!AC88</f>
        <v>33</v>
      </c>
      <c r="S334" s="77">
        <f>' DATA BASE'!AD88</f>
        <v>33</v>
      </c>
      <c r="T334" s="80"/>
    </row>
    <row r="335" spans="1:20">
      <c r="A335" s="133"/>
      <c r="B335" s="133"/>
      <c r="C335" s="133"/>
      <c r="D335" s="133"/>
      <c r="E335" s="133"/>
      <c r="F335" s="133"/>
      <c r="G335" s="28" t="s">
        <v>59</v>
      </c>
      <c r="H335" s="77">
        <f>' DATA BASE'!AE88</f>
        <v>0</v>
      </c>
      <c r="I335" s="77">
        <f>' DATA BASE'!AF88</f>
        <v>0</v>
      </c>
      <c r="J335" s="77">
        <f>' DATA BASE'!AG88</f>
        <v>500</v>
      </c>
      <c r="K335" s="77">
        <f>' DATA BASE'!AH88</f>
        <v>0</v>
      </c>
      <c r="L335" s="77">
        <f>' DATA BASE'!AI88</f>
        <v>0</v>
      </c>
      <c r="M335" s="77">
        <f>' DATA BASE'!AJ88</f>
        <v>0</v>
      </c>
      <c r="N335" s="77">
        <f>' DATA BASE'!AK88</f>
        <v>0</v>
      </c>
      <c r="O335" s="77">
        <f>' DATA BASE'!AL88</f>
        <v>0</v>
      </c>
      <c r="P335" s="77">
        <f>' DATA BASE'!AM88</f>
        <v>0</v>
      </c>
      <c r="Q335" s="77">
        <f>' DATA BASE'!AN88</f>
        <v>0</v>
      </c>
      <c r="R335" s="77">
        <f>' DATA BASE'!AO88</f>
        <v>0</v>
      </c>
      <c r="S335" s="77">
        <f>' DATA BASE'!AP88</f>
        <v>0</v>
      </c>
      <c r="T335" s="81"/>
    </row>
    <row r="336" spans="1:20">
      <c r="A336" s="134"/>
      <c r="B336" s="134"/>
      <c r="C336" s="134"/>
      <c r="D336" s="134"/>
      <c r="E336" s="134"/>
      <c r="F336" s="134"/>
      <c r="G336" s="28" t="s">
        <v>12</v>
      </c>
      <c r="H336" s="78">
        <f t="shared" ref="H336:S336" si="82">SUM(H333:H335)</f>
        <v>5033</v>
      </c>
      <c r="I336" s="78">
        <f t="shared" si="82"/>
        <v>5033</v>
      </c>
      <c r="J336" s="78">
        <f t="shared" si="82"/>
        <v>5533</v>
      </c>
      <c r="K336" s="78">
        <f t="shared" si="82"/>
        <v>5033</v>
      </c>
      <c r="L336" s="78">
        <f t="shared" si="82"/>
        <v>5033</v>
      </c>
      <c r="M336" s="78">
        <f t="shared" si="82"/>
        <v>5033</v>
      </c>
      <c r="N336" s="78">
        <f t="shared" si="82"/>
        <v>5033</v>
      </c>
      <c r="O336" s="78">
        <f t="shared" si="82"/>
        <v>5033</v>
      </c>
      <c r="P336" s="78">
        <f t="shared" si="82"/>
        <v>5033</v>
      </c>
      <c r="Q336" s="78">
        <f t="shared" si="82"/>
        <v>5033</v>
      </c>
      <c r="R336" s="78">
        <f t="shared" si="82"/>
        <v>5033</v>
      </c>
      <c r="S336" s="78">
        <f t="shared" si="82"/>
        <v>5033</v>
      </c>
      <c r="T336" s="78">
        <f>SUM(T333:T335)</f>
        <v>60896</v>
      </c>
    </row>
    <row r="337" spans="1:20">
      <c r="A337" s="132">
        <v>84</v>
      </c>
      <c r="B337" s="132" t="str">
        <f>' DATA BASE'!B89</f>
        <v>re</v>
      </c>
      <c r="C337" s="132">
        <f>' DATA BASE'!C89</f>
        <v>0</v>
      </c>
      <c r="D337" s="132">
        <f>' DATA BASE'!D89</f>
        <v>0</v>
      </c>
      <c r="E337" s="132">
        <f>' DATA BASE'!E89</f>
        <v>0</v>
      </c>
      <c r="F337" s="132">
        <f>' DATA BASE'!F89</f>
        <v>0</v>
      </c>
      <c r="G337" s="28" t="s">
        <v>58</v>
      </c>
      <c r="H337" s="77">
        <f>' DATA BASE'!G89</f>
        <v>5000</v>
      </c>
      <c r="I337" s="77">
        <f>' DATA BASE'!H89</f>
        <v>5000</v>
      </c>
      <c r="J337" s="77">
        <f>' DATA BASE'!I89</f>
        <v>5000</v>
      </c>
      <c r="K337" s="77">
        <f>' DATA BASE'!J89</f>
        <v>5000</v>
      </c>
      <c r="L337" s="77">
        <f>' DATA BASE'!K89</f>
        <v>5000</v>
      </c>
      <c r="M337" s="77">
        <f>' DATA BASE'!L89</f>
        <v>5000</v>
      </c>
      <c r="N337" s="77">
        <f>' DATA BASE'!M89</f>
        <v>5000</v>
      </c>
      <c r="O337" s="77">
        <f>' DATA BASE'!N89</f>
        <v>5000</v>
      </c>
      <c r="P337" s="77">
        <f>' DATA BASE'!O89</f>
        <v>5000</v>
      </c>
      <c r="Q337" s="77">
        <f>' DATA BASE'!P89</f>
        <v>5000</v>
      </c>
      <c r="R337" s="77">
        <f>' DATA BASE'!Q89</f>
        <v>5000</v>
      </c>
      <c r="S337" s="77">
        <f>' DATA BASE'!R89</f>
        <v>5000</v>
      </c>
      <c r="T337" s="79">
        <f>SUM(H337:S337,H334:S334,H339:S339)</f>
        <v>60896</v>
      </c>
    </row>
    <row r="338" spans="1:20">
      <c r="A338" s="133"/>
      <c r="B338" s="133"/>
      <c r="C338" s="133"/>
      <c r="D338" s="133"/>
      <c r="E338" s="133"/>
      <c r="F338" s="133"/>
      <c r="G338" s="28" t="s">
        <v>5</v>
      </c>
      <c r="H338" s="77">
        <f>' DATA BASE'!S89</f>
        <v>33</v>
      </c>
      <c r="I338" s="77">
        <f>' DATA BASE'!T89</f>
        <v>33</v>
      </c>
      <c r="J338" s="77">
        <f>' DATA BASE'!U89</f>
        <v>33</v>
      </c>
      <c r="K338" s="77">
        <f>' DATA BASE'!V89</f>
        <v>33</v>
      </c>
      <c r="L338" s="77">
        <f>' DATA BASE'!W89</f>
        <v>33</v>
      </c>
      <c r="M338" s="77">
        <f>' DATA BASE'!X89</f>
        <v>33</v>
      </c>
      <c r="N338" s="77">
        <f>' DATA BASE'!Y89</f>
        <v>33</v>
      </c>
      <c r="O338" s="77">
        <f>' DATA BASE'!Z89</f>
        <v>33</v>
      </c>
      <c r="P338" s="77">
        <f>' DATA BASE'!AA89</f>
        <v>33</v>
      </c>
      <c r="Q338" s="77">
        <f>' DATA BASE'!AB89</f>
        <v>33</v>
      </c>
      <c r="R338" s="77">
        <f>' DATA BASE'!AC89</f>
        <v>33</v>
      </c>
      <c r="S338" s="77">
        <f>' DATA BASE'!AD89</f>
        <v>33</v>
      </c>
      <c r="T338" s="80"/>
    </row>
    <row r="339" spans="1:20">
      <c r="A339" s="133"/>
      <c r="B339" s="133"/>
      <c r="C339" s="133"/>
      <c r="D339" s="133"/>
      <c r="E339" s="133"/>
      <c r="F339" s="133"/>
      <c r="G339" s="28" t="s">
        <v>59</v>
      </c>
      <c r="H339" s="77">
        <f>' DATA BASE'!AE89</f>
        <v>0</v>
      </c>
      <c r="I339" s="77">
        <f>' DATA BASE'!AF89</f>
        <v>0</v>
      </c>
      <c r="J339" s="77">
        <f>' DATA BASE'!AG89</f>
        <v>500</v>
      </c>
      <c r="K339" s="77">
        <f>' DATA BASE'!AH89</f>
        <v>0</v>
      </c>
      <c r="L339" s="77">
        <f>' DATA BASE'!AI89</f>
        <v>0</v>
      </c>
      <c r="M339" s="77">
        <f>' DATA BASE'!AJ89</f>
        <v>0</v>
      </c>
      <c r="N339" s="77">
        <f>' DATA BASE'!AK89</f>
        <v>0</v>
      </c>
      <c r="O339" s="77">
        <f>' DATA BASE'!AL89</f>
        <v>0</v>
      </c>
      <c r="P339" s="77">
        <f>' DATA BASE'!AM89</f>
        <v>0</v>
      </c>
      <c r="Q339" s="77">
        <f>' DATA BASE'!AN89</f>
        <v>0</v>
      </c>
      <c r="R339" s="77">
        <f>' DATA BASE'!AO89</f>
        <v>0</v>
      </c>
      <c r="S339" s="77">
        <f>' DATA BASE'!AP89</f>
        <v>0</v>
      </c>
      <c r="T339" s="81"/>
    </row>
    <row r="340" spans="1:20">
      <c r="A340" s="134"/>
      <c r="B340" s="134"/>
      <c r="C340" s="134"/>
      <c r="D340" s="134"/>
      <c r="E340" s="134"/>
      <c r="F340" s="134"/>
      <c r="G340" s="28" t="s">
        <v>12</v>
      </c>
      <c r="H340" s="78">
        <f t="shared" ref="H340:S340" si="83">SUM(H337:H339)</f>
        <v>5033</v>
      </c>
      <c r="I340" s="78">
        <f t="shared" si="83"/>
        <v>5033</v>
      </c>
      <c r="J340" s="78">
        <f t="shared" si="83"/>
        <v>5533</v>
      </c>
      <c r="K340" s="78">
        <f t="shared" si="83"/>
        <v>5033</v>
      </c>
      <c r="L340" s="78">
        <f t="shared" si="83"/>
        <v>5033</v>
      </c>
      <c r="M340" s="78">
        <f t="shared" si="83"/>
        <v>5033</v>
      </c>
      <c r="N340" s="78">
        <f t="shared" si="83"/>
        <v>5033</v>
      </c>
      <c r="O340" s="78">
        <f t="shared" si="83"/>
        <v>5033</v>
      </c>
      <c r="P340" s="78">
        <f t="shared" si="83"/>
        <v>5033</v>
      </c>
      <c r="Q340" s="78">
        <f t="shared" si="83"/>
        <v>5033</v>
      </c>
      <c r="R340" s="78">
        <f t="shared" si="83"/>
        <v>5033</v>
      </c>
      <c r="S340" s="78">
        <f t="shared" si="83"/>
        <v>5033</v>
      </c>
      <c r="T340" s="78">
        <f>SUM(T337:T339)</f>
        <v>60896</v>
      </c>
    </row>
    <row r="341" spans="1:20">
      <c r="A341" s="132">
        <v>85</v>
      </c>
      <c r="B341" s="132" t="str">
        <f>' DATA BASE'!B90</f>
        <v>re</v>
      </c>
      <c r="C341" s="132">
        <f>' DATA BASE'!C90</f>
        <v>0</v>
      </c>
      <c r="D341" s="132">
        <f>' DATA BASE'!D90</f>
        <v>0</v>
      </c>
      <c r="E341" s="132">
        <f>' DATA BASE'!E90</f>
        <v>0</v>
      </c>
      <c r="F341" s="132">
        <f>' DATA BASE'!F90</f>
        <v>0</v>
      </c>
      <c r="G341" s="28" t="s">
        <v>58</v>
      </c>
      <c r="H341" s="77">
        <f>' DATA BASE'!G90</f>
        <v>5000</v>
      </c>
      <c r="I341" s="77">
        <f>' DATA BASE'!H90</f>
        <v>5000</v>
      </c>
      <c r="J341" s="77">
        <f>' DATA BASE'!I90</f>
        <v>5000</v>
      </c>
      <c r="K341" s="77">
        <f>' DATA BASE'!J90</f>
        <v>5000</v>
      </c>
      <c r="L341" s="77">
        <f>' DATA BASE'!K90</f>
        <v>5000</v>
      </c>
      <c r="M341" s="77">
        <f>' DATA BASE'!L90</f>
        <v>5000</v>
      </c>
      <c r="N341" s="77">
        <f>' DATA BASE'!M90</f>
        <v>5000</v>
      </c>
      <c r="O341" s="77">
        <f>' DATA BASE'!N90</f>
        <v>5000</v>
      </c>
      <c r="P341" s="77">
        <f>' DATA BASE'!O90</f>
        <v>5000</v>
      </c>
      <c r="Q341" s="77">
        <f>' DATA BASE'!P90</f>
        <v>5000</v>
      </c>
      <c r="R341" s="77">
        <f>' DATA BASE'!Q90</f>
        <v>5000</v>
      </c>
      <c r="S341" s="77">
        <f>' DATA BASE'!R90</f>
        <v>5000</v>
      </c>
      <c r="T341" s="79">
        <f>SUM(H341:S341,H338:S338,H343:S343)</f>
        <v>60896</v>
      </c>
    </row>
    <row r="342" spans="1:20">
      <c r="A342" s="133"/>
      <c r="B342" s="133"/>
      <c r="C342" s="133"/>
      <c r="D342" s="133"/>
      <c r="E342" s="133"/>
      <c r="F342" s="133"/>
      <c r="G342" s="28" t="s">
        <v>5</v>
      </c>
      <c r="H342" s="77">
        <f>' DATA BASE'!S90</f>
        <v>33</v>
      </c>
      <c r="I342" s="77">
        <f>' DATA BASE'!T90</f>
        <v>33</v>
      </c>
      <c r="J342" s="77">
        <f>' DATA BASE'!U90</f>
        <v>33</v>
      </c>
      <c r="K342" s="77">
        <f>' DATA BASE'!V90</f>
        <v>33</v>
      </c>
      <c r="L342" s="77">
        <f>' DATA BASE'!W90</f>
        <v>33</v>
      </c>
      <c r="M342" s="77">
        <f>' DATA BASE'!X90</f>
        <v>33</v>
      </c>
      <c r="N342" s="77">
        <f>' DATA BASE'!Y90</f>
        <v>33</v>
      </c>
      <c r="O342" s="77">
        <f>' DATA BASE'!Z90</f>
        <v>33</v>
      </c>
      <c r="P342" s="77">
        <f>' DATA BASE'!AA90</f>
        <v>33</v>
      </c>
      <c r="Q342" s="77">
        <f>' DATA BASE'!AB90</f>
        <v>33</v>
      </c>
      <c r="R342" s="77">
        <f>' DATA BASE'!AC90</f>
        <v>33</v>
      </c>
      <c r="S342" s="77">
        <f>' DATA BASE'!AD90</f>
        <v>33</v>
      </c>
      <c r="T342" s="80"/>
    </row>
    <row r="343" spans="1:20">
      <c r="A343" s="133"/>
      <c r="B343" s="133"/>
      <c r="C343" s="133"/>
      <c r="D343" s="133"/>
      <c r="E343" s="133"/>
      <c r="F343" s="133"/>
      <c r="G343" s="28" t="s">
        <v>59</v>
      </c>
      <c r="H343" s="77">
        <f>' DATA BASE'!AE90</f>
        <v>0</v>
      </c>
      <c r="I343" s="77">
        <f>' DATA BASE'!AF90</f>
        <v>0</v>
      </c>
      <c r="J343" s="77">
        <f>' DATA BASE'!AG90</f>
        <v>500</v>
      </c>
      <c r="K343" s="77">
        <f>' DATA BASE'!AH90</f>
        <v>0</v>
      </c>
      <c r="L343" s="77">
        <f>' DATA BASE'!AI90</f>
        <v>0</v>
      </c>
      <c r="M343" s="77">
        <f>' DATA BASE'!AJ90</f>
        <v>0</v>
      </c>
      <c r="N343" s="77">
        <f>' DATA BASE'!AK90</f>
        <v>0</v>
      </c>
      <c r="O343" s="77">
        <f>' DATA BASE'!AL90</f>
        <v>0</v>
      </c>
      <c r="P343" s="77">
        <f>' DATA BASE'!AM90</f>
        <v>0</v>
      </c>
      <c r="Q343" s="77">
        <f>' DATA BASE'!AN90</f>
        <v>0</v>
      </c>
      <c r="R343" s="77">
        <f>' DATA BASE'!AO90</f>
        <v>0</v>
      </c>
      <c r="S343" s="77">
        <f>' DATA BASE'!AP90</f>
        <v>0</v>
      </c>
      <c r="T343" s="81"/>
    </row>
    <row r="344" spans="1:20">
      <c r="A344" s="134"/>
      <c r="B344" s="134"/>
      <c r="C344" s="134"/>
      <c r="D344" s="134"/>
      <c r="E344" s="134"/>
      <c r="F344" s="134"/>
      <c r="G344" s="28" t="s">
        <v>12</v>
      </c>
      <c r="H344" s="78">
        <f t="shared" ref="H344:S344" si="84">SUM(H341:H343)</f>
        <v>5033</v>
      </c>
      <c r="I344" s="78">
        <f t="shared" si="84"/>
        <v>5033</v>
      </c>
      <c r="J344" s="78">
        <f t="shared" si="84"/>
        <v>5533</v>
      </c>
      <c r="K344" s="78">
        <f t="shared" si="84"/>
        <v>5033</v>
      </c>
      <c r="L344" s="78">
        <f t="shared" si="84"/>
        <v>5033</v>
      </c>
      <c r="M344" s="78">
        <f t="shared" si="84"/>
        <v>5033</v>
      </c>
      <c r="N344" s="78">
        <f t="shared" si="84"/>
        <v>5033</v>
      </c>
      <c r="O344" s="78">
        <f t="shared" si="84"/>
        <v>5033</v>
      </c>
      <c r="P344" s="78">
        <f t="shared" si="84"/>
        <v>5033</v>
      </c>
      <c r="Q344" s="78">
        <f t="shared" si="84"/>
        <v>5033</v>
      </c>
      <c r="R344" s="78">
        <f t="shared" si="84"/>
        <v>5033</v>
      </c>
      <c r="S344" s="78">
        <f t="shared" si="84"/>
        <v>5033</v>
      </c>
      <c r="T344" s="78">
        <f>SUM(T341:T343)</f>
        <v>60896</v>
      </c>
    </row>
    <row r="345" spans="1:20">
      <c r="A345" s="132">
        <v>86</v>
      </c>
      <c r="B345" s="132" t="str">
        <f>' DATA BASE'!B91</f>
        <v>re</v>
      </c>
      <c r="C345" s="132">
        <f>' DATA BASE'!C91</f>
        <v>0</v>
      </c>
      <c r="D345" s="132">
        <f>' DATA BASE'!D91</f>
        <v>0</v>
      </c>
      <c r="E345" s="132">
        <f>' DATA BASE'!E91</f>
        <v>0</v>
      </c>
      <c r="F345" s="132">
        <f>' DATA BASE'!F91</f>
        <v>100</v>
      </c>
      <c r="G345" s="28" t="s">
        <v>58</v>
      </c>
      <c r="H345" s="77">
        <f>' DATA BASE'!G91</f>
        <v>5000</v>
      </c>
      <c r="I345" s="77">
        <f>' DATA BASE'!H91</f>
        <v>5000</v>
      </c>
      <c r="J345" s="77">
        <f>' DATA BASE'!I91</f>
        <v>5000</v>
      </c>
      <c r="K345" s="77">
        <f>' DATA BASE'!J91</f>
        <v>5000</v>
      </c>
      <c r="L345" s="77">
        <f>' DATA BASE'!K91</f>
        <v>5000</v>
      </c>
      <c r="M345" s="77">
        <f>' DATA BASE'!L91</f>
        <v>5000</v>
      </c>
      <c r="N345" s="77">
        <f>' DATA BASE'!M91</f>
        <v>5000</v>
      </c>
      <c r="O345" s="77">
        <f>' DATA BASE'!N91</f>
        <v>5000</v>
      </c>
      <c r="P345" s="77">
        <f>' DATA BASE'!O91</f>
        <v>5000</v>
      </c>
      <c r="Q345" s="77">
        <f>' DATA BASE'!P91</f>
        <v>5000</v>
      </c>
      <c r="R345" s="77">
        <f>' DATA BASE'!Q91</f>
        <v>5000</v>
      </c>
      <c r="S345" s="77">
        <f>' DATA BASE'!R91</f>
        <v>5000</v>
      </c>
      <c r="T345" s="79">
        <f>SUM(H345:S345,H342:S342,H347:S347)</f>
        <v>60896</v>
      </c>
    </row>
    <row r="346" spans="1:20">
      <c r="A346" s="133"/>
      <c r="B346" s="133"/>
      <c r="C346" s="133"/>
      <c r="D346" s="133"/>
      <c r="E346" s="133"/>
      <c r="F346" s="133"/>
      <c r="G346" s="28" t="s">
        <v>5</v>
      </c>
      <c r="H346" s="77">
        <f>' DATA BASE'!S91</f>
        <v>33</v>
      </c>
      <c r="I346" s="77">
        <f>' DATA BASE'!T91</f>
        <v>33</v>
      </c>
      <c r="J346" s="77">
        <f>' DATA BASE'!U91</f>
        <v>33</v>
      </c>
      <c r="K346" s="77">
        <f>' DATA BASE'!V91</f>
        <v>33</v>
      </c>
      <c r="L346" s="77">
        <f>' DATA BASE'!W91</f>
        <v>33</v>
      </c>
      <c r="M346" s="77">
        <f>' DATA BASE'!X91</f>
        <v>33</v>
      </c>
      <c r="N346" s="77">
        <f>' DATA BASE'!Y91</f>
        <v>33</v>
      </c>
      <c r="O346" s="77">
        <f>' DATA BASE'!Z91</f>
        <v>33</v>
      </c>
      <c r="P346" s="77">
        <f>' DATA BASE'!AA91</f>
        <v>33</v>
      </c>
      <c r="Q346" s="77">
        <f>' DATA BASE'!AB91</f>
        <v>33</v>
      </c>
      <c r="R346" s="77">
        <f>' DATA BASE'!AC91</f>
        <v>33</v>
      </c>
      <c r="S346" s="77">
        <f>' DATA BASE'!AD91</f>
        <v>33</v>
      </c>
      <c r="T346" s="80"/>
    </row>
    <row r="347" spans="1:20">
      <c r="A347" s="133"/>
      <c r="B347" s="133"/>
      <c r="C347" s="133"/>
      <c r="D347" s="133"/>
      <c r="E347" s="133"/>
      <c r="F347" s="133"/>
      <c r="G347" s="28" t="s">
        <v>59</v>
      </c>
      <c r="H347" s="77">
        <f>' DATA BASE'!AE91</f>
        <v>0</v>
      </c>
      <c r="I347" s="77">
        <f>' DATA BASE'!AF91</f>
        <v>0</v>
      </c>
      <c r="J347" s="77">
        <f>' DATA BASE'!AG91</f>
        <v>500</v>
      </c>
      <c r="K347" s="77">
        <f>' DATA BASE'!AH91</f>
        <v>0</v>
      </c>
      <c r="L347" s="77">
        <f>' DATA BASE'!AI91</f>
        <v>0</v>
      </c>
      <c r="M347" s="77">
        <f>' DATA BASE'!AJ91</f>
        <v>0</v>
      </c>
      <c r="N347" s="77">
        <f>' DATA BASE'!AK91</f>
        <v>0</v>
      </c>
      <c r="O347" s="77">
        <f>' DATA BASE'!AL91</f>
        <v>0</v>
      </c>
      <c r="P347" s="77">
        <f>' DATA BASE'!AM91</f>
        <v>0</v>
      </c>
      <c r="Q347" s="77">
        <f>' DATA BASE'!AN91</f>
        <v>0</v>
      </c>
      <c r="R347" s="77">
        <f>' DATA BASE'!AO91</f>
        <v>0</v>
      </c>
      <c r="S347" s="77">
        <f>' DATA BASE'!AP91</f>
        <v>0</v>
      </c>
      <c r="T347" s="81"/>
    </row>
    <row r="348" spans="1:20">
      <c r="A348" s="134"/>
      <c r="B348" s="134"/>
      <c r="C348" s="134"/>
      <c r="D348" s="134"/>
      <c r="E348" s="134"/>
      <c r="F348" s="134"/>
      <c r="G348" s="28" t="s">
        <v>12</v>
      </c>
      <c r="H348" s="78">
        <f t="shared" ref="H348:S348" si="85">SUM(H345:H347)</f>
        <v>5033</v>
      </c>
      <c r="I348" s="78">
        <f t="shared" si="85"/>
        <v>5033</v>
      </c>
      <c r="J348" s="78">
        <f t="shared" si="85"/>
        <v>5533</v>
      </c>
      <c r="K348" s="78">
        <f t="shared" si="85"/>
        <v>5033</v>
      </c>
      <c r="L348" s="78">
        <f t="shared" si="85"/>
        <v>5033</v>
      </c>
      <c r="M348" s="78">
        <f t="shared" si="85"/>
        <v>5033</v>
      </c>
      <c r="N348" s="78">
        <f t="shared" si="85"/>
        <v>5033</v>
      </c>
      <c r="O348" s="78">
        <f t="shared" si="85"/>
        <v>5033</v>
      </c>
      <c r="P348" s="78">
        <f t="shared" si="85"/>
        <v>5033</v>
      </c>
      <c r="Q348" s="78">
        <f t="shared" si="85"/>
        <v>5033</v>
      </c>
      <c r="R348" s="78">
        <f t="shared" si="85"/>
        <v>5033</v>
      </c>
      <c r="S348" s="78">
        <f t="shared" si="85"/>
        <v>5033</v>
      </c>
      <c r="T348" s="78">
        <f>SUM(T345:T347)</f>
        <v>60896</v>
      </c>
    </row>
    <row r="349" spans="1:20">
      <c r="A349" s="132">
        <v>87</v>
      </c>
      <c r="B349" s="132" t="str">
        <f>' DATA BASE'!B92</f>
        <v>re</v>
      </c>
      <c r="C349" s="132">
        <f>' DATA BASE'!C92</f>
        <v>0</v>
      </c>
      <c r="D349" s="132">
        <f>' DATA BASE'!D92</f>
        <v>0</v>
      </c>
      <c r="E349" s="132">
        <f>' DATA BASE'!E92</f>
        <v>0</v>
      </c>
      <c r="F349" s="132">
        <f>' DATA BASE'!F92</f>
        <v>0</v>
      </c>
      <c r="G349" s="28" t="s">
        <v>58</v>
      </c>
      <c r="H349" s="77">
        <f>' DATA BASE'!G92</f>
        <v>5000</v>
      </c>
      <c r="I349" s="77">
        <f>' DATA BASE'!H92</f>
        <v>5000</v>
      </c>
      <c r="J349" s="77">
        <f>' DATA BASE'!I92</f>
        <v>5000</v>
      </c>
      <c r="K349" s="77">
        <f>' DATA BASE'!J92</f>
        <v>5000</v>
      </c>
      <c r="L349" s="77">
        <f>' DATA BASE'!K92</f>
        <v>5000</v>
      </c>
      <c r="M349" s="77">
        <f>' DATA BASE'!L92</f>
        <v>5000</v>
      </c>
      <c r="N349" s="77">
        <f>' DATA BASE'!M92</f>
        <v>5000</v>
      </c>
      <c r="O349" s="77">
        <f>' DATA BASE'!N92</f>
        <v>5000</v>
      </c>
      <c r="P349" s="77">
        <f>' DATA BASE'!O92</f>
        <v>5000</v>
      </c>
      <c r="Q349" s="77">
        <f>' DATA BASE'!P92</f>
        <v>5000</v>
      </c>
      <c r="R349" s="77">
        <f>' DATA BASE'!Q92</f>
        <v>5000</v>
      </c>
      <c r="S349" s="77">
        <f>' DATA BASE'!R92</f>
        <v>5000</v>
      </c>
      <c r="T349" s="79">
        <f>SUM(H349:S349,H346:S346,H351:S351)</f>
        <v>60896</v>
      </c>
    </row>
    <row r="350" spans="1:20">
      <c r="A350" s="133"/>
      <c r="B350" s="133"/>
      <c r="C350" s="133"/>
      <c r="D350" s="133"/>
      <c r="E350" s="133"/>
      <c r="F350" s="133"/>
      <c r="G350" s="28" t="s">
        <v>5</v>
      </c>
      <c r="H350" s="77">
        <f>' DATA BASE'!S92</f>
        <v>33</v>
      </c>
      <c r="I350" s="77">
        <f>' DATA BASE'!T92</f>
        <v>33</v>
      </c>
      <c r="J350" s="77">
        <f>' DATA BASE'!U92</f>
        <v>33</v>
      </c>
      <c r="K350" s="77">
        <f>' DATA BASE'!V92</f>
        <v>33</v>
      </c>
      <c r="L350" s="77">
        <f>' DATA BASE'!W92</f>
        <v>33</v>
      </c>
      <c r="M350" s="77">
        <f>' DATA BASE'!X92</f>
        <v>33</v>
      </c>
      <c r="N350" s="77">
        <f>' DATA BASE'!Y92</f>
        <v>33</v>
      </c>
      <c r="O350" s="77">
        <f>' DATA BASE'!Z92</f>
        <v>33</v>
      </c>
      <c r="P350" s="77">
        <f>' DATA BASE'!AA92</f>
        <v>33</v>
      </c>
      <c r="Q350" s="77">
        <f>' DATA BASE'!AB92</f>
        <v>33</v>
      </c>
      <c r="R350" s="77">
        <f>' DATA BASE'!AC92</f>
        <v>33</v>
      </c>
      <c r="S350" s="77">
        <f>' DATA BASE'!AD92</f>
        <v>33</v>
      </c>
      <c r="T350" s="80"/>
    </row>
    <row r="351" spans="1:20">
      <c r="A351" s="133"/>
      <c r="B351" s="133"/>
      <c r="C351" s="133"/>
      <c r="D351" s="133"/>
      <c r="E351" s="133"/>
      <c r="F351" s="133"/>
      <c r="G351" s="28" t="s">
        <v>59</v>
      </c>
      <c r="H351" s="77">
        <f>' DATA BASE'!AE92</f>
        <v>0</v>
      </c>
      <c r="I351" s="77">
        <f>' DATA BASE'!AF92</f>
        <v>0</v>
      </c>
      <c r="J351" s="77">
        <f>' DATA BASE'!AG92</f>
        <v>500</v>
      </c>
      <c r="K351" s="77">
        <f>' DATA BASE'!AH92</f>
        <v>0</v>
      </c>
      <c r="L351" s="77">
        <f>' DATA BASE'!AI92</f>
        <v>0</v>
      </c>
      <c r="M351" s="77">
        <f>' DATA BASE'!AJ92</f>
        <v>0</v>
      </c>
      <c r="N351" s="77">
        <f>' DATA BASE'!AK92</f>
        <v>0</v>
      </c>
      <c r="O351" s="77">
        <f>' DATA BASE'!AL92</f>
        <v>0</v>
      </c>
      <c r="P351" s="77">
        <f>' DATA BASE'!AM92</f>
        <v>0</v>
      </c>
      <c r="Q351" s="77">
        <f>' DATA BASE'!AN92</f>
        <v>0</v>
      </c>
      <c r="R351" s="77">
        <f>' DATA BASE'!AO92</f>
        <v>0</v>
      </c>
      <c r="S351" s="77">
        <f>' DATA BASE'!AP92</f>
        <v>0</v>
      </c>
      <c r="T351" s="81"/>
    </row>
    <row r="352" spans="1:20">
      <c r="A352" s="134"/>
      <c r="B352" s="134"/>
      <c r="C352" s="134"/>
      <c r="D352" s="134"/>
      <c r="E352" s="134"/>
      <c r="F352" s="134"/>
      <c r="G352" s="28" t="s">
        <v>12</v>
      </c>
      <c r="H352" s="78">
        <f t="shared" ref="H352:S352" si="86">SUM(H349:H351)</f>
        <v>5033</v>
      </c>
      <c r="I352" s="78">
        <f t="shared" si="86"/>
        <v>5033</v>
      </c>
      <c r="J352" s="78">
        <f t="shared" si="86"/>
        <v>5533</v>
      </c>
      <c r="K352" s="78">
        <f t="shared" si="86"/>
        <v>5033</v>
      </c>
      <c r="L352" s="78">
        <f t="shared" si="86"/>
        <v>5033</v>
      </c>
      <c r="M352" s="78">
        <f t="shared" si="86"/>
        <v>5033</v>
      </c>
      <c r="N352" s="78">
        <f t="shared" si="86"/>
        <v>5033</v>
      </c>
      <c r="O352" s="78">
        <f t="shared" si="86"/>
        <v>5033</v>
      </c>
      <c r="P352" s="78">
        <f t="shared" si="86"/>
        <v>5033</v>
      </c>
      <c r="Q352" s="78">
        <f t="shared" si="86"/>
        <v>5033</v>
      </c>
      <c r="R352" s="78">
        <f t="shared" si="86"/>
        <v>5033</v>
      </c>
      <c r="S352" s="78">
        <f t="shared" si="86"/>
        <v>5033</v>
      </c>
      <c r="T352" s="78">
        <f>SUM(T349:T351)</f>
        <v>60896</v>
      </c>
    </row>
    <row r="353" spans="1:20">
      <c r="A353" s="132">
        <v>88</v>
      </c>
      <c r="B353" s="132" t="str">
        <f>' DATA BASE'!B93</f>
        <v>re</v>
      </c>
      <c r="C353" s="132">
        <f>' DATA BASE'!C93</f>
        <v>0</v>
      </c>
      <c r="D353" s="132">
        <f>' DATA BASE'!D93</f>
        <v>0</v>
      </c>
      <c r="E353" s="132">
        <f>' DATA BASE'!E93</f>
        <v>0</v>
      </c>
      <c r="F353" s="132">
        <f>' DATA BASE'!F93</f>
        <v>0</v>
      </c>
      <c r="G353" s="28" t="s">
        <v>58</v>
      </c>
      <c r="H353" s="77">
        <f>' DATA BASE'!G93</f>
        <v>5000</v>
      </c>
      <c r="I353" s="77">
        <f>' DATA BASE'!H93</f>
        <v>5000</v>
      </c>
      <c r="J353" s="77">
        <f>' DATA BASE'!I93</f>
        <v>5000</v>
      </c>
      <c r="K353" s="77">
        <f>' DATA BASE'!J93</f>
        <v>5000</v>
      </c>
      <c r="L353" s="77">
        <f>' DATA BASE'!K93</f>
        <v>5000</v>
      </c>
      <c r="M353" s="77">
        <f>' DATA BASE'!L93</f>
        <v>5000</v>
      </c>
      <c r="N353" s="77">
        <f>' DATA BASE'!M93</f>
        <v>5000</v>
      </c>
      <c r="O353" s="77">
        <f>' DATA BASE'!N93</f>
        <v>5000</v>
      </c>
      <c r="P353" s="77">
        <f>' DATA BASE'!O93</f>
        <v>5000</v>
      </c>
      <c r="Q353" s="77">
        <f>' DATA BASE'!P93</f>
        <v>5000</v>
      </c>
      <c r="R353" s="77">
        <f>' DATA BASE'!Q93</f>
        <v>5000</v>
      </c>
      <c r="S353" s="77">
        <f>' DATA BASE'!R93</f>
        <v>5000</v>
      </c>
      <c r="T353" s="79">
        <f>SUM(H353:S353,H350:S350,H355:S355)</f>
        <v>60896</v>
      </c>
    </row>
    <row r="354" spans="1:20">
      <c r="A354" s="133"/>
      <c r="B354" s="133"/>
      <c r="C354" s="133"/>
      <c r="D354" s="133"/>
      <c r="E354" s="133"/>
      <c r="F354" s="133"/>
      <c r="G354" s="28" t="s">
        <v>5</v>
      </c>
      <c r="H354" s="77">
        <f>' DATA BASE'!S93</f>
        <v>33</v>
      </c>
      <c r="I354" s="77">
        <f>' DATA BASE'!T93</f>
        <v>33</v>
      </c>
      <c r="J354" s="77">
        <f>' DATA BASE'!U93</f>
        <v>33</v>
      </c>
      <c r="K354" s="77">
        <f>' DATA BASE'!V93</f>
        <v>33</v>
      </c>
      <c r="L354" s="77">
        <f>' DATA BASE'!W93</f>
        <v>33</v>
      </c>
      <c r="M354" s="77">
        <f>' DATA BASE'!X93</f>
        <v>33</v>
      </c>
      <c r="N354" s="77">
        <f>' DATA BASE'!Y93</f>
        <v>33</v>
      </c>
      <c r="O354" s="77">
        <f>' DATA BASE'!Z93</f>
        <v>33</v>
      </c>
      <c r="P354" s="77">
        <f>' DATA BASE'!AA93</f>
        <v>33</v>
      </c>
      <c r="Q354" s="77">
        <f>' DATA BASE'!AB93</f>
        <v>33</v>
      </c>
      <c r="R354" s="77">
        <f>' DATA BASE'!AC93</f>
        <v>33</v>
      </c>
      <c r="S354" s="77">
        <f>' DATA BASE'!AD93</f>
        <v>33</v>
      </c>
      <c r="T354" s="80"/>
    </row>
    <row r="355" spans="1:20">
      <c r="A355" s="133"/>
      <c r="B355" s="133"/>
      <c r="C355" s="133"/>
      <c r="D355" s="133"/>
      <c r="E355" s="133"/>
      <c r="F355" s="133"/>
      <c r="G355" s="28" t="s">
        <v>59</v>
      </c>
      <c r="H355" s="77">
        <f>' DATA BASE'!AE93</f>
        <v>0</v>
      </c>
      <c r="I355" s="77">
        <f>' DATA BASE'!AF93</f>
        <v>0</v>
      </c>
      <c r="J355" s="77">
        <f>' DATA BASE'!AG93</f>
        <v>500</v>
      </c>
      <c r="K355" s="77">
        <f>' DATA BASE'!AH93</f>
        <v>0</v>
      </c>
      <c r="L355" s="77">
        <f>' DATA BASE'!AI93</f>
        <v>0</v>
      </c>
      <c r="M355" s="77">
        <f>' DATA BASE'!AJ93</f>
        <v>0</v>
      </c>
      <c r="N355" s="77">
        <f>' DATA BASE'!AK93</f>
        <v>0</v>
      </c>
      <c r="O355" s="77">
        <f>' DATA BASE'!AL93</f>
        <v>0</v>
      </c>
      <c r="P355" s="77">
        <f>' DATA BASE'!AM93</f>
        <v>0</v>
      </c>
      <c r="Q355" s="77">
        <f>' DATA BASE'!AN93</f>
        <v>0</v>
      </c>
      <c r="R355" s="77">
        <f>' DATA BASE'!AO93</f>
        <v>0</v>
      </c>
      <c r="S355" s="77">
        <f>' DATA BASE'!AP93</f>
        <v>0</v>
      </c>
      <c r="T355" s="81"/>
    </row>
    <row r="356" spans="1:20">
      <c r="A356" s="134"/>
      <c r="B356" s="134"/>
      <c r="C356" s="134"/>
      <c r="D356" s="134"/>
      <c r="E356" s="134"/>
      <c r="F356" s="134"/>
      <c r="G356" s="28" t="s">
        <v>12</v>
      </c>
      <c r="H356" s="78">
        <f t="shared" ref="H356:S356" si="87">SUM(H353:H355)</f>
        <v>5033</v>
      </c>
      <c r="I356" s="78">
        <f t="shared" si="87"/>
        <v>5033</v>
      </c>
      <c r="J356" s="78">
        <f t="shared" si="87"/>
        <v>5533</v>
      </c>
      <c r="K356" s="78">
        <f t="shared" si="87"/>
        <v>5033</v>
      </c>
      <c r="L356" s="78">
        <f t="shared" si="87"/>
        <v>5033</v>
      </c>
      <c r="M356" s="78">
        <f t="shared" si="87"/>
        <v>5033</v>
      </c>
      <c r="N356" s="78">
        <f t="shared" si="87"/>
        <v>5033</v>
      </c>
      <c r="O356" s="78">
        <f t="shared" si="87"/>
        <v>5033</v>
      </c>
      <c r="P356" s="78">
        <f t="shared" si="87"/>
        <v>5033</v>
      </c>
      <c r="Q356" s="78">
        <f t="shared" si="87"/>
        <v>5033</v>
      </c>
      <c r="R356" s="78">
        <f t="shared" si="87"/>
        <v>5033</v>
      </c>
      <c r="S356" s="78">
        <f t="shared" si="87"/>
        <v>5033</v>
      </c>
      <c r="T356" s="78">
        <f>SUM(T353:T355)</f>
        <v>60896</v>
      </c>
    </row>
    <row r="357" spans="1:20">
      <c r="A357" s="132">
        <v>89</v>
      </c>
      <c r="B357" s="132" t="str">
        <f>' DATA BASE'!B94</f>
        <v>re</v>
      </c>
      <c r="C357" s="132">
        <f>' DATA BASE'!C94</f>
        <v>0</v>
      </c>
      <c r="D357" s="132">
        <f>' DATA BASE'!D94</f>
        <v>0</v>
      </c>
      <c r="E357" s="132">
        <f>' DATA BASE'!E94</f>
        <v>0</v>
      </c>
      <c r="F357" s="132">
        <f>' DATA BASE'!F94</f>
        <v>0</v>
      </c>
      <c r="G357" s="28" t="s">
        <v>58</v>
      </c>
      <c r="H357" s="77">
        <f>' DATA BASE'!G94</f>
        <v>5000</v>
      </c>
      <c r="I357" s="77">
        <f>' DATA BASE'!H94</f>
        <v>5000</v>
      </c>
      <c r="J357" s="77">
        <f>' DATA BASE'!I94</f>
        <v>5000</v>
      </c>
      <c r="K357" s="77">
        <f>' DATA BASE'!J94</f>
        <v>5000</v>
      </c>
      <c r="L357" s="77">
        <f>' DATA BASE'!K94</f>
        <v>5000</v>
      </c>
      <c r="M357" s="77">
        <f>' DATA BASE'!L94</f>
        <v>5000</v>
      </c>
      <c r="N357" s="77">
        <f>' DATA BASE'!M94</f>
        <v>5000</v>
      </c>
      <c r="O357" s="77">
        <f>' DATA BASE'!N94</f>
        <v>5000</v>
      </c>
      <c r="P357" s="77">
        <f>' DATA BASE'!O94</f>
        <v>5000</v>
      </c>
      <c r="Q357" s="77">
        <f>' DATA BASE'!P94</f>
        <v>5000</v>
      </c>
      <c r="R357" s="77">
        <f>' DATA BASE'!Q94</f>
        <v>5000</v>
      </c>
      <c r="S357" s="77">
        <f>' DATA BASE'!R94</f>
        <v>5000</v>
      </c>
      <c r="T357" s="79">
        <f>SUM(H357:S357,H354:S354,H359:S359)</f>
        <v>60896</v>
      </c>
    </row>
    <row r="358" spans="1:20">
      <c r="A358" s="133"/>
      <c r="B358" s="133"/>
      <c r="C358" s="133"/>
      <c r="D358" s="133"/>
      <c r="E358" s="133"/>
      <c r="F358" s="133"/>
      <c r="G358" s="28" t="s">
        <v>5</v>
      </c>
      <c r="H358" s="77">
        <f>' DATA BASE'!S94</f>
        <v>33</v>
      </c>
      <c r="I358" s="77">
        <f>' DATA BASE'!T94</f>
        <v>33</v>
      </c>
      <c r="J358" s="77">
        <f>' DATA BASE'!U94</f>
        <v>33</v>
      </c>
      <c r="K358" s="77">
        <f>' DATA BASE'!V94</f>
        <v>33</v>
      </c>
      <c r="L358" s="77">
        <f>' DATA BASE'!W94</f>
        <v>33</v>
      </c>
      <c r="M358" s="77">
        <f>' DATA BASE'!X94</f>
        <v>33</v>
      </c>
      <c r="N358" s="77">
        <f>' DATA BASE'!Y94</f>
        <v>33</v>
      </c>
      <c r="O358" s="77">
        <f>' DATA BASE'!Z94</f>
        <v>33</v>
      </c>
      <c r="P358" s="77">
        <f>' DATA BASE'!AA94</f>
        <v>33</v>
      </c>
      <c r="Q358" s="77">
        <f>' DATA BASE'!AB94</f>
        <v>33</v>
      </c>
      <c r="R358" s="77">
        <f>' DATA BASE'!AC94</f>
        <v>33</v>
      </c>
      <c r="S358" s="77">
        <f>' DATA BASE'!AD94</f>
        <v>33</v>
      </c>
      <c r="T358" s="80"/>
    </row>
    <row r="359" spans="1:20">
      <c r="A359" s="133"/>
      <c r="B359" s="133"/>
      <c r="C359" s="133"/>
      <c r="D359" s="133"/>
      <c r="E359" s="133"/>
      <c r="F359" s="133"/>
      <c r="G359" s="28" t="s">
        <v>59</v>
      </c>
      <c r="H359" s="77">
        <f>' DATA BASE'!AE94</f>
        <v>0</v>
      </c>
      <c r="I359" s="77">
        <f>' DATA BASE'!AF94</f>
        <v>0</v>
      </c>
      <c r="J359" s="77">
        <f>' DATA BASE'!AG94</f>
        <v>500</v>
      </c>
      <c r="K359" s="77">
        <f>' DATA BASE'!AH94</f>
        <v>0</v>
      </c>
      <c r="L359" s="77">
        <f>' DATA BASE'!AI94</f>
        <v>0</v>
      </c>
      <c r="M359" s="77">
        <f>' DATA BASE'!AJ94</f>
        <v>0</v>
      </c>
      <c r="N359" s="77">
        <f>' DATA BASE'!AK94</f>
        <v>0</v>
      </c>
      <c r="O359" s="77">
        <f>' DATA BASE'!AL94</f>
        <v>0</v>
      </c>
      <c r="P359" s="77">
        <f>' DATA BASE'!AM94</f>
        <v>0</v>
      </c>
      <c r="Q359" s="77">
        <f>' DATA BASE'!AN94</f>
        <v>0</v>
      </c>
      <c r="R359" s="77">
        <f>' DATA BASE'!AO94</f>
        <v>0</v>
      </c>
      <c r="S359" s="77">
        <f>' DATA BASE'!AP94</f>
        <v>0</v>
      </c>
      <c r="T359" s="81"/>
    </row>
    <row r="360" spans="1:20">
      <c r="A360" s="134"/>
      <c r="B360" s="134"/>
      <c r="C360" s="134"/>
      <c r="D360" s="134"/>
      <c r="E360" s="134"/>
      <c r="F360" s="134"/>
      <c r="G360" s="28" t="s">
        <v>12</v>
      </c>
      <c r="H360" s="78">
        <f t="shared" ref="H360:S360" si="88">SUM(H357:H359)</f>
        <v>5033</v>
      </c>
      <c r="I360" s="78">
        <f t="shared" si="88"/>
        <v>5033</v>
      </c>
      <c r="J360" s="78">
        <f t="shared" si="88"/>
        <v>5533</v>
      </c>
      <c r="K360" s="78">
        <f t="shared" si="88"/>
        <v>5033</v>
      </c>
      <c r="L360" s="78">
        <f t="shared" si="88"/>
        <v>5033</v>
      </c>
      <c r="M360" s="78">
        <f t="shared" si="88"/>
        <v>5033</v>
      </c>
      <c r="N360" s="78">
        <f t="shared" si="88"/>
        <v>5033</v>
      </c>
      <c r="O360" s="78">
        <f t="shared" si="88"/>
        <v>5033</v>
      </c>
      <c r="P360" s="78">
        <f t="shared" si="88"/>
        <v>5033</v>
      </c>
      <c r="Q360" s="78">
        <f t="shared" si="88"/>
        <v>5033</v>
      </c>
      <c r="R360" s="78">
        <f t="shared" si="88"/>
        <v>5033</v>
      </c>
      <c r="S360" s="78">
        <f t="shared" si="88"/>
        <v>5033</v>
      </c>
      <c r="T360" s="78">
        <f>SUM(T357:T359)</f>
        <v>60896</v>
      </c>
    </row>
    <row r="361" spans="1:20">
      <c r="A361" s="132">
        <v>90</v>
      </c>
      <c r="B361" s="132" t="str">
        <f>' DATA BASE'!B95</f>
        <v>re</v>
      </c>
      <c r="C361" s="132">
        <f>' DATA BASE'!C95</f>
        <v>0</v>
      </c>
      <c r="D361" s="132">
        <f>' DATA BASE'!D95</f>
        <v>0</v>
      </c>
      <c r="E361" s="132">
        <f>' DATA BASE'!E95</f>
        <v>0</v>
      </c>
      <c r="F361" s="132">
        <f>' DATA BASE'!F95</f>
        <v>0</v>
      </c>
      <c r="G361" s="28" t="s">
        <v>58</v>
      </c>
      <c r="H361" s="77">
        <f>' DATA BASE'!G95</f>
        <v>5000</v>
      </c>
      <c r="I361" s="77">
        <f>' DATA BASE'!H95</f>
        <v>5000</v>
      </c>
      <c r="J361" s="77">
        <f>' DATA BASE'!I95</f>
        <v>5000</v>
      </c>
      <c r="K361" s="77">
        <f>' DATA BASE'!J95</f>
        <v>5000</v>
      </c>
      <c r="L361" s="77">
        <f>' DATA BASE'!K95</f>
        <v>5000</v>
      </c>
      <c r="M361" s="77">
        <f>' DATA BASE'!L95</f>
        <v>5000</v>
      </c>
      <c r="N361" s="77">
        <f>' DATA BASE'!M95</f>
        <v>5000</v>
      </c>
      <c r="O361" s="77">
        <f>' DATA BASE'!N95</f>
        <v>5000</v>
      </c>
      <c r="P361" s="77">
        <f>' DATA BASE'!O95</f>
        <v>5000</v>
      </c>
      <c r="Q361" s="77">
        <f>' DATA BASE'!P95</f>
        <v>5000</v>
      </c>
      <c r="R361" s="77">
        <f>' DATA BASE'!Q95</f>
        <v>5000</v>
      </c>
      <c r="S361" s="77">
        <f>' DATA BASE'!R95</f>
        <v>5000</v>
      </c>
      <c r="T361" s="79">
        <f>SUM(H361:S361,H358:S358,H363:S363)</f>
        <v>60896</v>
      </c>
    </row>
    <row r="362" spans="1:20">
      <c r="A362" s="133"/>
      <c r="B362" s="133"/>
      <c r="C362" s="133"/>
      <c r="D362" s="133"/>
      <c r="E362" s="133"/>
      <c r="F362" s="133"/>
      <c r="G362" s="28" t="s">
        <v>5</v>
      </c>
      <c r="H362" s="77">
        <f>' DATA BASE'!S95</f>
        <v>33</v>
      </c>
      <c r="I362" s="77">
        <f>' DATA BASE'!T95</f>
        <v>33</v>
      </c>
      <c r="J362" s="77">
        <f>' DATA BASE'!U95</f>
        <v>33</v>
      </c>
      <c r="K362" s="77">
        <f>' DATA BASE'!V95</f>
        <v>33</v>
      </c>
      <c r="L362" s="77">
        <f>' DATA BASE'!W95</f>
        <v>33</v>
      </c>
      <c r="M362" s="77">
        <f>' DATA BASE'!X95</f>
        <v>33</v>
      </c>
      <c r="N362" s="77">
        <f>' DATA BASE'!Y95</f>
        <v>33</v>
      </c>
      <c r="O362" s="77">
        <f>' DATA BASE'!Z95</f>
        <v>33</v>
      </c>
      <c r="P362" s="77">
        <f>' DATA BASE'!AA95</f>
        <v>33</v>
      </c>
      <c r="Q362" s="77">
        <f>' DATA BASE'!AB95</f>
        <v>33</v>
      </c>
      <c r="R362" s="77">
        <f>' DATA BASE'!AC95</f>
        <v>33</v>
      </c>
      <c r="S362" s="77">
        <f>' DATA BASE'!AD95</f>
        <v>33</v>
      </c>
      <c r="T362" s="80"/>
    </row>
    <row r="363" spans="1:20">
      <c r="A363" s="133"/>
      <c r="B363" s="133"/>
      <c r="C363" s="133"/>
      <c r="D363" s="133"/>
      <c r="E363" s="133"/>
      <c r="F363" s="133"/>
      <c r="G363" s="28" t="s">
        <v>59</v>
      </c>
      <c r="H363" s="77">
        <f>' DATA BASE'!AE95</f>
        <v>0</v>
      </c>
      <c r="I363" s="77">
        <f>' DATA BASE'!AF95</f>
        <v>0</v>
      </c>
      <c r="J363" s="77">
        <f>' DATA BASE'!AG95</f>
        <v>500</v>
      </c>
      <c r="K363" s="77">
        <f>' DATA BASE'!AH95</f>
        <v>0</v>
      </c>
      <c r="L363" s="77">
        <f>' DATA BASE'!AI95</f>
        <v>0</v>
      </c>
      <c r="M363" s="77">
        <f>' DATA BASE'!AJ95</f>
        <v>0</v>
      </c>
      <c r="N363" s="77">
        <f>' DATA BASE'!AK95</f>
        <v>0</v>
      </c>
      <c r="O363" s="77">
        <f>' DATA BASE'!AL95</f>
        <v>0</v>
      </c>
      <c r="P363" s="77">
        <f>' DATA BASE'!AM95</f>
        <v>0</v>
      </c>
      <c r="Q363" s="77">
        <f>' DATA BASE'!AN95</f>
        <v>0</v>
      </c>
      <c r="R363" s="77">
        <f>' DATA BASE'!AO95</f>
        <v>0</v>
      </c>
      <c r="S363" s="77">
        <f>' DATA BASE'!AP95</f>
        <v>0</v>
      </c>
      <c r="T363" s="81"/>
    </row>
    <row r="364" spans="1:20">
      <c r="A364" s="134"/>
      <c r="B364" s="134"/>
      <c r="C364" s="134"/>
      <c r="D364" s="134"/>
      <c r="E364" s="134"/>
      <c r="F364" s="134"/>
      <c r="G364" s="28" t="s">
        <v>12</v>
      </c>
      <c r="H364" s="78">
        <f t="shared" ref="H364:S364" si="89">SUM(H361:H363)</f>
        <v>5033</v>
      </c>
      <c r="I364" s="78">
        <f t="shared" si="89"/>
        <v>5033</v>
      </c>
      <c r="J364" s="78">
        <f t="shared" si="89"/>
        <v>5533</v>
      </c>
      <c r="K364" s="78">
        <f t="shared" si="89"/>
        <v>5033</v>
      </c>
      <c r="L364" s="78">
        <f t="shared" si="89"/>
        <v>5033</v>
      </c>
      <c r="M364" s="78">
        <f t="shared" si="89"/>
        <v>5033</v>
      </c>
      <c r="N364" s="78">
        <f t="shared" si="89"/>
        <v>5033</v>
      </c>
      <c r="O364" s="78">
        <f t="shared" si="89"/>
        <v>5033</v>
      </c>
      <c r="P364" s="78">
        <f t="shared" si="89"/>
        <v>5033</v>
      </c>
      <c r="Q364" s="78">
        <f t="shared" si="89"/>
        <v>5033</v>
      </c>
      <c r="R364" s="78">
        <f t="shared" si="89"/>
        <v>5033</v>
      </c>
      <c r="S364" s="78">
        <f t="shared" si="89"/>
        <v>5033</v>
      </c>
      <c r="T364" s="78">
        <f>SUM(T361:T363)</f>
        <v>60896</v>
      </c>
    </row>
    <row r="365" spans="1:20">
      <c r="A365" s="132">
        <v>91</v>
      </c>
      <c r="B365" s="132" t="str">
        <f>' DATA BASE'!B96</f>
        <v>re</v>
      </c>
      <c r="C365" s="132">
        <f>' DATA BASE'!C96</f>
        <v>0</v>
      </c>
      <c r="D365" s="132">
        <f>' DATA BASE'!D96</f>
        <v>0</v>
      </c>
      <c r="E365" s="132">
        <f>' DATA BASE'!E96</f>
        <v>0</v>
      </c>
      <c r="F365" s="132">
        <f>' DATA BASE'!F96</f>
        <v>0</v>
      </c>
      <c r="G365" s="28" t="s">
        <v>58</v>
      </c>
      <c r="H365" s="77">
        <f>' DATA BASE'!G96</f>
        <v>5000</v>
      </c>
      <c r="I365" s="77">
        <f>' DATA BASE'!H96</f>
        <v>5000</v>
      </c>
      <c r="J365" s="77">
        <f>' DATA BASE'!I96</f>
        <v>5000</v>
      </c>
      <c r="K365" s="77">
        <f>' DATA BASE'!J96</f>
        <v>5000</v>
      </c>
      <c r="L365" s="77">
        <f>' DATA BASE'!K96</f>
        <v>5000</v>
      </c>
      <c r="M365" s="77">
        <f>' DATA BASE'!L96</f>
        <v>5000</v>
      </c>
      <c r="N365" s="77">
        <f>' DATA BASE'!M96</f>
        <v>5000</v>
      </c>
      <c r="O365" s="77">
        <f>' DATA BASE'!N96</f>
        <v>5000</v>
      </c>
      <c r="P365" s="77">
        <f>' DATA BASE'!O96</f>
        <v>5000</v>
      </c>
      <c r="Q365" s="77">
        <f>' DATA BASE'!P96</f>
        <v>5000</v>
      </c>
      <c r="R365" s="77">
        <f>' DATA BASE'!Q96</f>
        <v>5000</v>
      </c>
      <c r="S365" s="77">
        <f>' DATA BASE'!R96</f>
        <v>5000</v>
      </c>
      <c r="T365" s="79">
        <f>SUM(H365:S365,H362:S362,H367:S367)</f>
        <v>60896</v>
      </c>
    </row>
    <row r="366" spans="1:20">
      <c r="A366" s="133"/>
      <c r="B366" s="133"/>
      <c r="C366" s="133"/>
      <c r="D366" s="133"/>
      <c r="E366" s="133"/>
      <c r="F366" s="133"/>
      <c r="G366" s="28" t="s">
        <v>5</v>
      </c>
      <c r="H366" s="77">
        <f>' DATA BASE'!S96</f>
        <v>33</v>
      </c>
      <c r="I366" s="77">
        <f>' DATA BASE'!T96</f>
        <v>33</v>
      </c>
      <c r="J366" s="77">
        <f>' DATA BASE'!U96</f>
        <v>33</v>
      </c>
      <c r="K366" s="77">
        <f>' DATA BASE'!V96</f>
        <v>33</v>
      </c>
      <c r="L366" s="77">
        <f>' DATA BASE'!W96</f>
        <v>33</v>
      </c>
      <c r="M366" s="77">
        <f>' DATA BASE'!X96</f>
        <v>33</v>
      </c>
      <c r="N366" s="77">
        <f>' DATA BASE'!Y96</f>
        <v>33</v>
      </c>
      <c r="O366" s="77">
        <f>' DATA BASE'!Z96</f>
        <v>33</v>
      </c>
      <c r="P366" s="77">
        <f>' DATA BASE'!AA96</f>
        <v>33</v>
      </c>
      <c r="Q366" s="77">
        <f>' DATA BASE'!AB96</f>
        <v>33</v>
      </c>
      <c r="R366" s="77">
        <f>' DATA BASE'!AC96</f>
        <v>33</v>
      </c>
      <c r="S366" s="77">
        <f>' DATA BASE'!AD96</f>
        <v>33</v>
      </c>
      <c r="T366" s="80"/>
    </row>
    <row r="367" spans="1:20">
      <c r="A367" s="133"/>
      <c r="B367" s="133"/>
      <c r="C367" s="133"/>
      <c r="D367" s="133"/>
      <c r="E367" s="133"/>
      <c r="F367" s="133"/>
      <c r="G367" s="28" t="s">
        <v>59</v>
      </c>
      <c r="H367" s="77">
        <f>' DATA BASE'!AE96</f>
        <v>0</v>
      </c>
      <c r="I367" s="77">
        <f>' DATA BASE'!AF96</f>
        <v>0</v>
      </c>
      <c r="J367" s="77">
        <f>' DATA BASE'!AG96</f>
        <v>500</v>
      </c>
      <c r="K367" s="77">
        <f>' DATA BASE'!AH96</f>
        <v>0</v>
      </c>
      <c r="L367" s="77">
        <f>' DATA BASE'!AI96</f>
        <v>0</v>
      </c>
      <c r="M367" s="77">
        <f>' DATA BASE'!AJ96</f>
        <v>0</v>
      </c>
      <c r="N367" s="77">
        <f>' DATA BASE'!AK96</f>
        <v>0</v>
      </c>
      <c r="O367" s="77">
        <f>' DATA BASE'!AL96</f>
        <v>0</v>
      </c>
      <c r="P367" s="77">
        <f>' DATA BASE'!AM96</f>
        <v>0</v>
      </c>
      <c r="Q367" s="77">
        <f>' DATA BASE'!AN96</f>
        <v>0</v>
      </c>
      <c r="R367" s="77">
        <f>' DATA BASE'!AO96</f>
        <v>0</v>
      </c>
      <c r="S367" s="77">
        <f>' DATA BASE'!AP96</f>
        <v>0</v>
      </c>
      <c r="T367" s="81"/>
    </row>
    <row r="368" spans="1:20">
      <c r="A368" s="134"/>
      <c r="B368" s="134"/>
      <c r="C368" s="134"/>
      <c r="D368" s="134"/>
      <c r="E368" s="134"/>
      <c r="F368" s="134"/>
      <c r="G368" s="28" t="s">
        <v>12</v>
      </c>
      <c r="H368" s="78">
        <f t="shared" ref="H368:S368" si="90">SUM(H365:H367)</f>
        <v>5033</v>
      </c>
      <c r="I368" s="78">
        <f t="shared" si="90"/>
        <v>5033</v>
      </c>
      <c r="J368" s="78">
        <f t="shared" si="90"/>
        <v>5533</v>
      </c>
      <c r="K368" s="78">
        <f t="shared" si="90"/>
        <v>5033</v>
      </c>
      <c r="L368" s="78">
        <f t="shared" si="90"/>
        <v>5033</v>
      </c>
      <c r="M368" s="78">
        <f t="shared" si="90"/>
        <v>5033</v>
      </c>
      <c r="N368" s="78">
        <f t="shared" si="90"/>
        <v>5033</v>
      </c>
      <c r="O368" s="78">
        <f t="shared" si="90"/>
        <v>5033</v>
      </c>
      <c r="P368" s="78">
        <f t="shared" si="90"/>
        <v>5033</v>
      </c>
      <c r="Q368" s="78">
        <f t="shared" si="90"/>
        <v>5033</v>
      </c>
      <c r="R368" s="78">
        <f t="shared" si="90"/>
        <v>5033</v>
      </c>
      <c r="S368" s="78">
        <f t="shared" si="90"/>
        <v>5033</v>
      </c>
      <c r="T368" s="78">
        <f>SUM(T365:T367)</f>
        <v>60896</v>
      </c>
    </row>
    <row r="369" spans="1:20">
      <c r="A369" s="132">
        <v>92</v>
      </c>
      <c r="B369" s="132" t="str">
        <f>' DATA BASE'!B97</f>
        <v>re</v>
      </c>
      <c r="C369" s="132">
        <f>' DATA BASE'!C97</f>
        <v>0</v>
      </c>
      <c r="D369" s="132">
        <f>' DATA BASE'!D97</f>
        <v>0</v>
      </c>
      <c r="E369" s="132">
        <f>' DATA BASE'!E97</f>
        <v>0</v>
      </c>
      <c r="F369" s="132">
        <f>' DATA BASE'!F97</f>
        <v>0</v>
      </c>
      <c r="G369" s="28" t="s">
        <v>58</v>
      </c>
      <c r="H369" s="77">
        <f>' DATA BASE'!G97</f>
        <v>5000</v>
      </c>
      <c r="I369" s="77">
        <f>' DATA BASE'!H97</f>
        <v>5000</v>
      </c>
      <c r="J369" s="77">
        <f>' DATA BASE'!I97</f>
        <v>5000</v>
      </c>
      <c r="K369" s="77">
        <f>' DATA BASE'!J97</f>
        <v>5000</v>
      </c>
      <c r="L369" s="77">
        <f>' DATA BASE'!K97</f>
        <v>5000</v>
      </c>
      <c r="M369" s="77">
        <f>' DATA BASE'!L97</f>
        <v>5000</v>
      </c>
      <c r="N369" s="77">
        <f>' DATA BASE'!M97</f>
        <v>5000</v>
      </c>
      <c r="O369" s="77">
        <f>' DATA BASE'!N97</f>
        <v>5000</v>
      </c>
      <c r="P369" s="77">
        <f>' DATA BASE'!O97</f>
        <v>5000</v>
      </c>
      <c r="Q369" s="77">
        <f>' DATA BASE'!P97</f>
        <v>5000</v>
      </c>
      <c r="R369" s="77">
        <f>' DATA BASE'!Q97</f>
        <v>5000</v>
      </c>
      <c r="S369" s="77">
        <f>' DATA BASE'!R97</f>
        <v>5000</v>
      </c>
      <c r="T369" s="79">
        <f>SUM(H369:S369,H366:S366,H371:S371)</f>
        <v>60896</v>
      </c>
    </row>
    <row r="370" spans="1:20">
      <c r="A370" s="133"/>
      <c r="B370" s="133"/>
      <c r="C370" s="133"/>
      <c r="D370" s="133"/>
      <c r="E370" s="133"/>
      <c r="F370" s="133"/>
      <c r="G370" s="28" t="s">
        <v>5</v>
      </c>
      <c r="H370" s="77">
        <f>' DATA BASE'!S97</f>
        <v>33</v>
      </c>
      <c r="I370" s="77">
        <f>' DATA BASE'!T97</f>
        <v>33</v>
      </c>
      <c r="J370" s="77">
        <f>' DATA BASE'!U97</f>
        <v>33</v>
      </c>
      <c r="K370" s="77">
        <f>' DATA BASE'!V97</f>
        <v>33</v>
      </c>
      <c r="L370" s="77">
        <f>' DATA BASE'!W97</f>
        <v>33</v>
      </c>
      <c r="M370" s="77">
        <f>' DATA BASE'!X97</f>
        <v>33</v>
      </c>
      <c r="N370" s="77">
        <f>' DATA BASE'!Y97</f>
        <v>33</v>
      </c>
      <c r="O370" s="77">
        <f>' DATA BASE'!Z97</f>
        <v>33</v>
      </c>
      <c r="P370" s="77">
        <f>' DATA BASE'!AA97</f>
        <v>33</v>
      </c>
      <c r="Q370" s="77">
        <f>' DATA BASE'!AB97</f>
        <v>33</v>
      </c>
      <c r="R370" s="77">
        <f>' DATA BASE'!AC97</f>
        <v>33</v>
      </c>
      <c r="S370" s="77">
        <f>' DATA BASE'!AD97</f>
        <v>33</v>
      </c>
      <c r="T370" s="80"/>
    </row>
    <row r="371" spans="1:20">
      <c r="A371" s="133"/>
      <c r="B371" s="133"/>
      <c r="C371" s="133"/>
      <c r="D371" s="133"/>
      <c r="E371" s="133"/>
      <c r="F371" s="133"/>
      <c r="G371" s="28" t="s">
        <v>59</v>
      </c>
      <c r="H371" s="77">
        <f>' DATA BASE'!AE97</f>
        <v>0</v>
      </c>
      <c r="I371" s="77">
        <f>' DATA BASE'!AF97</f>
        <v>0</v>
      </c>
      <c r="J371" s="77">
        <f>' DATA BASE'!AG97</f>
        <v>500</v>
      </c>
      <c r="K371" s="77">
        <f>' DATA BASE'!AH97</f>
        <v>0</v>
      </c>
      <c r="L371" s="77">
        <f>' DATA BASE'!AI97</f>
        <v>0</v>
      </c>
      <c r="M371" s="77">
        <f>' DATA BASE'!AJ97</f>
        <v>0</v>
      </c>
      <c r="N371" s="77">
        <f>' DATA BASE'!AK97</f>
        <v>0</v>
      </c>
      <c r="O371" s="77">
        <f>' DATA BASE'!AL97</f>
        <v>0</v>
      </c>
      <c r="P371" s="77">
        <f>' DATA BASE'!AM97</f>
        <v>0</v>
      </c>
      <c r="Q371" s="77">
        <f>' DATA BASE'!AN97</f>
        <v>0</v>
      </c>
      <c r="R371" s="77">
        <f>' DATA BASE'!AO97</f>
        <v>0</v>
      </c>
      <c r="S371" s="77">
        <f>' DATA BASE'!AP97</f>
        <v>0</v>
      </c>
      <c r="T371" s="81"/>
    </row>
    <row r="372" spans="1:20">
      <c r="A372" s="134"/>
      <c r="B372" s="134"/>
      <c r="C372" s="134"/>
      <c r="D372" s="134"/>
      <c r="E372" s="134"/>
      <c r="F372" s="134"/>
      <c r="G372" s="28" t="s">
        <v>12</v>
      </c>
      <c r="H372" s="78">
        <f t="shared" ref="H372:S372" si="91">SUM(H369:H371)</f>
        <v>5033</v>
      </c>
      <c r="I372" s="78">
        <f t="shared" si="91"/>
        <v>5033</v>
      </c>
      <c r="J372" s="78">
        <f t="shared" si="91"/>
        <v>5533</v>
      </c>
      <c r="K372" s="78">
        <f t="shared" si="91"/>
        <v>5033</v>
      </c>
      <c r="L372" s="78">
        <f t="shared" si="91"/>
        <v>5033</v>
      </c>
      <c r="M372" s="78">
        <f t="shared" si="91"/>
        <v>5033</v>
      </c>
      <c r="N372" s="78">
        <f t="shared" si="91"/>
        <v>5033</v>
      </c>
      <c r="O372" s="78">
        <f t="shared" si="91"/>
        <v>5033</v>
      </c>
      <c r="P372" s="78">
        <f t="shared" si="91"/>
        <v>5033</v>
      </c>
      <c r="Q372" s="78">
        <f t="shared" si="91"/>
        <v>5033</v>
      </c>
      <c r="R372" s="78">
        <f t="shared" si="91"/>
        <v>5033</v>
      </c>
      <c r="S372" s="78">
        <f t="shared" si="91"/>
        <v>5033</v>
      </c>
      <c r="T372" s="78">
        <f>SUM(T369:T371)</f>
        <v>60896</v>
      </c>
    </row>
    <row r="373" spans="1:20">
      <c r="A373" s="132">
        <v>93</v>
      </c>
      <c r="B373" s="132" t="str">
        <f>' DATA BASE'!B98</f>
        <v>re</v>
      </c>
      <c r="C373" s="132">
        <f>' DATA BASE'!C98</f>
        <v>0</v>
      </c>
      <c r="D373" s="132">
        <f>' DATA BASE'!D98</f>
        <v>0</v>
      </c>
      <c r="E373" s="132">
        <f>' DATA BASE'!E98</f>
        <v>0</v>
      </c>
      <c r="F373" s="132">
        <f>' DATA BASE'!F98</f>
        <v>0</v>
      </c>
      <c r="G373" s="28" t="s">
        <v>58</v>
      </c>
      <c r="H373" s="77">
        <f>' DATA BASE'!G98</f>
        <v>5000</v>
      </c>
      <c r="I373" s="77">
        <f>' DATA BASE'!H98</f>
        <v>5000</v>
      </c>
      <c r="J373" s="77">
        <f>' DATA BASE'!I98</f>
        <v>5000</v>
      </c>
      <c r="K373" s="77">
        <f>' DATA BASE'!J98</f>
        <v>5000</v>
      </c>
      <c r="L373" s="77">
        <f>' DATA BASE'!K98</f>
        <v>5000</v>
      </c>
      <c r="M373" s="77">
        <f>' DATA BASE'!L98</f>
        <v>5000</v>
      </c>
      <c r="N373" s="77">
        <f>' DATA BASE'!M98</f>
        <v>5000</v>
      </c>
      <c r="O373" s="77">
        <f>' DATA BASE'!N98</f>
        <v>5000</v>
      </c>
      <c r="P373" s="77">
        <f>' DATA BASE'!O98</f>
        <v>5000</v>
      </c>
      <c r="Q373" s="77">
        <f>' DATA BASE'!P98</f>
        <v>5000</v>
      </c>
      <c r="R373" s="77">
        <f>' DATA BASE'!Q98</f>
        <v>5000</v>
      </c>
      <c r="S373" s="77">
        <f>' DATA BASE'!R98</f>
        <v>5000</v>
      </c>
      <c r="T373" s="79">
        <f>SUM(H373:S373,H370:S370,H375:S375)</f>
        <v>60896</v>
      </c>
    </row>
    <row r="374" spans="1:20">
      <c r="A374" s="133"/>
      <c r="B374" s="133"/>
      <c r="C374" s="133"/>
      <c r="D374" s="133"/>
      <c r="E374" s="133"/>
      <c r="F374" s="133"/>
      <c r="G374" s="28" t="s">
        <v>5</v>
      </c>
      <c r="H374" s="77">
        <f>' DATA BASE'!S98</f>
        <v>33</v>
      </c>
      <c r="I374" s="77">
        <f>' DATA BASE'!T98</f>
        <v>33</v>
      </c>
      <c r="J374" s="77">
        <f>' DATA BASE'!U98</f>
        <v>33</v>
      </c>
      <c r="K374" s="77">
        <f>' DATA BASE'!V98</f>
        <v>33</v>
      </c>
      <c r="L374" s="77">
        <f>' DATA BASE'!W98</f>
        <v>33</v>
      </c>
      <c r="M374" s="77">
        <f>' DATA BASE'!X98</f>
        <v>33</v>
      </c>
      <c r="N374" s="77">
        <f>' DATA BASE'!Y98</f>
        <v>33</v>
      </c>
      <c r="O374" s="77">
        <f>' DATA BASE'!Z98</f>
        <v>33</v>
      </c>
      <c r="P374" s="77">
        <f>' DATA BASE'!AA98</f>
        <v>33</v>
      </c>
      <c r="Q374" s="77">
        <f>' DATA BASE'!AB98</f>
        <v>33</v>
      </c>
      <c r="R374" s="77">
        <f>' DATA BASE'!AC98</f>
        <v>33</v>
      </c>
      <c r="S374" s="77">
        <f>' DATA BASE'!AD98</f>
        <v>33</v>
      </c>
      <c r="T374" s="80"/>
    </row>
    <row r="375" spans="1:20">
      <c r="A375" s="133"/>
      <c r="B375" s="133"/>
      <c r="C375" s="133"/>
      <c r="D375" s="133"/>
      <c r="E375" s="133"/>
      <c r="F375" s="133"/>
      <c r="G375" s="28" t="s">
        <v>59</v>
      </c>
      <c r="H375" s="77">
        <f>' DATA BASE'!AE98</f>
        <v>0</v>
      </c>
      <c r="I375" s="77">
        <f>' DATA BASE'!AF98</f>
        <v>0</v>
      </c>
      <c r="J375" s="77">
        <f>' DATA BASE'!AG98</f>
        <v>500</v>
      </c>
      <c r="K375" s="77">
        <f>' DATA BASE'!AH98</f>
        <v>0</v>
      </c>
      <c r="L375" s="77">
        <f>' DATA BASE'!AI98</f>
        <v>0</v>
      </c>
      <c r="M375" s="77">
        <f>' DATA BASE'!AJ98</f>
        <v>0</v>
      </c>
      <c r="N375" s="77">
        <f>' DATA BASE'!AK98</f>
        <v>0</v>
      </c>
      <c r="O375" s="77">
        <f>' DATA BASE'!AL98</f>
        <v>0</v>
      </c>
      <c r="P375" s="77">
        <f>' DATA BASE'!AM98</f>
        <v>0</v>
      </c>
      <c r="Q375" s="77">
        <f>' DATA BASE'!AN98</f>
        <v>0</v>
      </c>
      <c r="R375" s="77">
        <f>' DATA BASE'!AO98</f>
        <v>0</v>
      </c>
      <c r="S375" s="77">
        <f>' DATA BASE'!AP98</f>
        <v>0</v>
      </c>
      <c r="T375" s="81"/>
    </row>
    <row r="376" spans="1:20">
      <c r="A376" s="134"/>
      <c r="B376" s="134"/>
      <c r="C376" s="134"/>
      <c r="D376" s="134"/>
      <c r="E376" s="134"/>
      <c r="F376" s="134"/>
      <c r="G376" s="28" t="s">
        <v>12</v>
      </c>
      <c r="H376" s="78">
        <f t="shared" ref="H376:S376" si="92">SUM(H373:H375)</f>
        <v>5033</v>
      </c>
      <c r="I376" s="78">
        <f t="shared" si="92"/>
        <v>5033</v>
      </c>
      <c r="J376" s="78">
        <f t="shared" si="92"/>
        <v>5533</v>
      </c>
      <c r="K376" s="78">
        <f t="shared" si="92"/>
        <v>5033</v>
      </c>
      <c r="L376" s="78">
        <f t="shared" si="92"/>
        <v>5033</v>
      </c>
      <c r="M376" s="78">
        <f t="shared" si="92"/>
        <v>5033</v>
      </c>
      <c r="N376" s="78">
        <f t="shared" si="92"/>
        <v>5033</v>
      </c>
      <c r="O376" s="78">
        <f t="shared" si="92"/>
        <v>5033</v>
      </c>
      <c r="P376" s="78">
        <f t="shared" si="92"/>
        <v>5033</v>
      </c>
      <c r="Q376" s="78">
        <f t="shared" si="92"/>
        <v>5033</v>
      </c>
      <c r="R376" s="78">
        <f t="shared" si="92"/>
        <v>5033</v>
      </c>
      <c r="S376" s="78">
        <f t="shared" si="92"/>
        <v>5033</v>
      </c>
      <c r="T376" s="78">
        <f>SUM(T373:T375)</f>
        <v>60896</v>
      </c>
    </row>
    <row r="377" spans="1:20">
      <c r="A377" s="132">
        <v>94</v>
      </c>
      <c r="B377" s="132" t="str">
        <f>' DATA BASE'!B99</f>
        <v>re</v>
      </c>
      <c r="C377" s="132">
        <f>' DATA BASE'!C99</f>
        <v>0</v>
      </c>
      <c r="D377" s="132">
        <f>' DATA BASE'!D99</f>
        <v>0</v>
      </c>
      <c r="E377" s="132">
        <f>' DATA BASE'!E99</f>
        <v>0</v>
      </c>
      <c r="F377" s="132">
        <f>' DATA BASE'!F99</f>
        <v>0</v>
      </c>
      <c r="G377" s="28" t="s">
        <v>58</v>
      </c>
      <c r="H377" s="77">
        <f>' DATA BASE'!G99</f>
        <v>5000</v>
      </c>
      <c r="I377" s="77">
        <f>' DATA BASE'!H99</f>
        <v>5000</v>
      </c>
      <c r="J377" s="77">
        <f>' DATA BASE'!I99</f>
        <v>5000</v>
      </c>
      <c r="K377" s="77">
        <f>' DATA BASE'!J99</f>
        <v>5000</v>
      </c>
      <c r="L377" s="77">
        <f>' DATA BASE'!K99</f>
        <v>5000</v>
      </c>
      <c r="M377" s="77">
        <f>' DATA BASE'!L99</f>
        <v>5000</v>
      </c>
      <c r="N377" s="77">
        <f>' DATA BASE'!M99</f>
        <v>5000</v>
      </c>
      <c r="O377" s="77">
        <f>' DATA BASE'!N99</f>
        <v>5000</v>
      </c>
      <c r="P377" s="77">
        <f>' DATA BASE'!O99</f>
        <v>5000</v>
      </c>
      <c r="Q377" s="77">
        <f>' DATA BASE'!P99</f>
        <v>5000</v>
      </c>
      <c r="R377" s="77">
        <f>' DATA BASE'!Q99</f>
        <v>5000</v>
      </c>
      <c r="S377" s="77">
        <f>' DATA BASE'!R99</f>
        <v>5000</v>
      </c>
      <c r="T377" s="79">
        <f>SUM(H377:S377,H374:S374,H379:S379)</f>
        <v>60896</v>
      </c>
    </row>
    <row r="378" spans="1:20">
      <c r="A378" s="133"/>
      <c r="B378" s="133"/>
      <c r="C378" s="133"/>
      <c r="D378" s="133"/>
      <c r="E378" s="133"/>
      <c r="F378" s="133"/>
      <c r="G378" s="28" t="s">
        <v>5</v>
      </c>
      <c r="H378" s="77">
        <f>' DATA BASE'!S99</f>
        <v>33</v>
      </c>
      <c r="I378" s="77">
        <f>' DATA BASE'!T99</f>
        <v>33</v>
      </c>
      <c r="J378" s="77">
        <f>' DATA BASE'!U99</f>
        <v>33</v>
      </c>
      <c r="K378" s="77">
        <f>' DATA BASE'!V99</f>
        <v>33</v>
      </c>
      <c r="L378" s="77">
        <f>' DATA BASE'!W99</f>
        <v>33</v>
      </c>
      <c r="M378" s="77">
        <f>' DATA BASE'!X99</f>
        <v>33</v>
      </c>
      <c r="N378" s="77">
        <f>' DATA BASE'!Y99</f>
        <v>33</v>
      </c>
      <c r="O378" s="77">
        <f>' DATA BASE'!Z99</f>
        <v>33</v>
      </c>
      <c r="P378" s="77">
        <f>' DATA BASE'!AA99</f>
        <v>33</v>
      </c>
      <c r="Q378" s="77">
        <f>' DATA BASE'!AB99</f>
        <v>33</v>
      </c>
      <c r="R378" s="77">
        <f>' DATA BASE'!AC99</f>
        <v>33</v>
      </c>
      <c r="S378" s="77">
        <f>' DATA BASE'!AD99</f>
        <v>33</v>
      </c>
      <c r="T378" s="80"/>
    </row>
    <row r="379" spans="1:20">
      <c r="A379" s="133"/>
      <c r="B379" s="133"/>
      <c r="C379" s="133"/>
      <c r="D379" s="133"/>
      <c r="E379" s="133"/>
      <c r="F379" s="133"/>
      <c r="G379" s="28" t="s">
        <v>59</v>
      </c>
      <c r="H379" s="77">
        <f>' DATA BASE'!AE99</f>
        <v>0</v>
      </c>
      <c r="I379" s="77">
        <f>' DATA BASE'!AF99</f>
        <v>0</v>
      </c>
      <c r="J379" s="77">
        <f>' DATA BASE'!AG99</f>
        <v>500</v>
      </c>
      <c r="K379" s="77">
        <f>' DATA BASE'!AH99</f>
        <v>0</v>
      </c>
      <c r="L379" s="77">
        <f>' DATA BASE'!AI99</f>
        <v>0</v>
      </c>
      <c r="M379" s="77">
        <f>' DATA BASE'!AJ99</f>
        <v>0</v>
      </c>
      <c r="N379" s="77">
        <f>' DATA BASE'!AK99</f>
        <v>0</v>
      </c>
      <c r="O379" s="77">
        <f>' DATA BASE'!AL99</f>
        <v>0</v>
      </c>
      <c r="P379" s="77">
        <f>' DATA BASE'!AM99</f>
        <v>0</v>
      </c>
      <c r="Q379" s="77">
        <f>' DATA BASE'!AN99</f>
        <v>0</v>
      </c>
      <c r="R379" s="77">
        <f>' DATA BASE'!AO99</f>
        <v>0</v>
      </c>
      <c r="S379" s="77">
        <f>' DATA BASE'!AP99</f>
        <v>0</v>
      </c>
      <c r="T379" s="81"/>
    </row>
    <row r="380" spans="1:20">
      <c r="A380" s="134"/>
      <c r="B380" s="134"/>
      <c r="C380" s="134"/>
      <c r="D380" s="134"/>
      <c r="E380" s="134"/>
      <c r="F380" s="134"/>
      <c r="G380" s="28" t="s">
        <v>12</v>
      </c>
      <c r="H380" s="78">
        <f t="shared" ref="H380:S380" si="93">SUM(H377:H379)</f>
        <v>5033</v>
      </c>
      <c r="I380" s="78">
        <f t="shared" si="93"/>
        <v>5033</v>
      </c>
      <c r="J380" s="78">
        <f t="shared" si="93"/>
        <v>5533</v>
      </c>
      <c r="K380" s="78">
        <f t="shared" si="93"/>
        <v>5033</v>
      </c>
      <c r="L380" s="78">
        <f t="shared" si="93"/>
        <v>5033</v>
      </c>
      <c r="M380" s="78">
        <f t="shared" si="93"/>
        <v>5033</v>
      </c>
      <c r="N380" s="78">
        <f t="shared" si="93"/>
        <v>5033</v>
      </c>
      <c r="O380" s="78">
        <f t="shared" si="93"/>
        <v>5033</v>
      </c>
      <c r="P380" s="78">
        <f t="shared" si="93"/>
        <v>5033</v>
      </c>
      <c r="Q380" s="78">
        <f t="shared" si="93"/>
        <v>5033</v>
      </c>
      <c r="R380" s="78">
        <f t="shared" si="93"/>
        <v>5033</v>
      </c>
      <c r="S380" s="78">
        <f t="shared" si="93"/>
        <v>5033</v>
      </c>
      <c r="T380" s="78">
        <f>SUM(T377:T379)</f>
        <v>60896</v>
      </c>
    </row>
    <row r="381" spans="1:20">
      <c r="A381" s="132">
        <v>95</v>
      </c>
      <c r="B381" s="132" t="str">
        <f>' DATA BASE'!B100</f>
        <v>re</v>
      </c>
      <c r="C381" s="132">
        <f>' DATA BASE'!C100</f>
        <v>0</v>
      </c>
      <c r="D381" s="132">
        <f>' DATA BASE'!D100</f>
        <v>0</v>
      </c>
      <c r="E381" s="132">
        <f>' DATA BASE'!E100</f>
        <v>0</v>
      </c>
      <c r="F381" s="132">
        <f>' DATA BASE'!F100</f>
        <v>0</v>
      </c>
      <c r="G381" s="28" t="s">
        <v>58</v>
      </c>
      <c r="H381" s="77">
        <f>' DATA BASE'!G100</f>
        <v>5000</v>
      </c>
      <c r="I381" s="77">
        <f>' DATA BASE'!H100</f>
        <v>5000</v>
      </c>
      <c r="J381" s="77">
        <f>' DATA BASE'!I100</f>
        <v>5000</v>
      </c>
      <c r="K381" s="77">
        <f>' DATA BASE'!J100</f>
        <v>5000</v>
      </c>
      <c r="L381" s="77">
        <f>' DATA BASE'!K100</f>
        <v>5000</v>
      </c>
      <c r="M381" s="77">
        <f>' DATA BASE'!L100</f>
        <v>5000</v>
      </c>
      <c r="N381" s="77">
        <f>' DATA BASE'!M100</f>
        <v>5000</v>
      </c>
      <c r="O381" s="77">
        <f>' DATA BASE'!N100</f>
        <v>5000</v>
      </c>
      <c r="P381" s="77">
        <f>' DATA BASE'!O100</f>
        <v>5000</v>
      </c>
      <c r="Q381" s="77">
        <f>' DATA BASE'!P100</f>
        <v>5000</v>
      </c>
      <c r="R381" s="77">
        <f>' DATA BASE'!Q100</f>
        <v>5000</v>
      </c>
      <c r="S381" s="77">
        <f>' DATA BASE'!R100</f>
        <v>5000</v>
      </c>
      <c r="T381" s="79">
        <f>SUM(H381:S381,H378:S378,H383:S383)</f>
        <v>60896</v>
      </c>
    </row>
    <row r="382" spans="1:20">
      <c r="A382" s="133"/>
      <c r="B382" s="133"/>
      <c r="C382" s="133"/>
      <c r="D382" s="133"/>
      <c r="E382" s="133"/>
      <c r="F382" s="133"/>
      <c r="G382" s="28" t="s">
        <v>5</v>
      </c>
      <c r="H382" s="77">
        <f>' DATA BASE'!S100</f>
        <v>33</v>
      </c>
      <c r="I382" s="77">
        <f>' DATA BASE'!T100</f>
        <v>33</v>
      </c>
      <c r="J382" s="77">
        <f>' DATA BASE'!U100</f>
        <v>33</v>
      </c>
      <c r="K382" s="77">
        <f>' DATA BASE'!V100</f>
        <v>33</v>
      </c>
      <c r="L382" s="77">
        <f>' DATA BASE'!W100</f>
        <v>33</v>
      </c>
      <c r="M382" s="77">
        <f>' DATA BASE'!X100</f>
        <v>33</v>
      </c>
      <c r="N382" s="77">
        <f>' DATA BASE'!Y100</f>
        <v>33</v>
      </c>
      <c r="O382" s="77">
        <f>' DATA BASE'!Z100</f>
        <v>33</v>
      </c>
      <c r="P382" s="77">
        <f>' DATA BASE'!AA100</f>
        <v>33</v>
      </c>
      <c r="Q382" s="77">
        <f>' DATA BASE'!AB100</f>
        <v>33</v>
      </c>
      <c r="R382" s="77">
        <f>' DATA BASE'!AC100</f>
        <v>33</v>
      </c>
      <c r="S382" s="77">
        <f>' DATA BASE'!AD100</f>
        <v>33</v>
      </c>
      <c r="T382" s="80"/>
    </row>
    <row r="383" spans="1:20">
      <c r="A383" s="133"/>
      <c r="B383" s="133"/>
      <c r="C383" s="133"/>
      <c r="D383" s="133"/>
      <c r="E383" s="133"/>
      <c r="F383" s="133"/>
      <c r="G383" s="28" t="s">
        <v>59</v>
      </c>
      <c r="H383" s="77">
        <f>' DATA BASE'!AE100</f>
        <v>0</v>
      </c>
      <c r="I383" s="77">
        <f>' DATA BASE'!AF100</f>
        <v>0</v>
      </c>
      <c r="J383" s="77">
        <f>' DATA BASE'!AG100</f>
        <v>500</v>
      </c>
      <c r="K383" s="77">
        <f>' DATA BASE'!AH100</f>
        <v>0</v>
      </c>
      <c r="L383" s="77">
        <f>' DATA BASE'!AI100</f>
        <v>0</v>
      </c>
      <c r="M383" s="77">
        <f>' DATA BASE'!AJ100</f>
        <v>0</v>
      </c>
      <c r="N383" s="77">
        <f>' DATA BASE'!AK100</f>
        <v>0</v>
      </c>
      <c r="O383" s="77">
        <f>' DATA BASE'!AL100</f>
        <v>0</v>
      </c>
      <c r="P383" s="77">
        <f>' DATA BASE'!AM100</f>
        <v>0</v>
      </c>
      <c r="Q383" s="77">
        <f>' DATA BASE'!AN100</f>
        <v>0</v>
      </c>
      <c r="R383" s="77">
        <f>' DATA BASE'!AO100</f>
        <v>0</v>
      </c>
      <c r="S383" s="77">
        <f>' DATA BASE'!AP100</f>
        <v>0</v>
      </c>
      <c r="T383" s="81"/>
    </row>
    <row r="384" spans="1:20">
      <c r="A384" s="134"/>
      <c r="B384" s="134"/>
      <c r="C384" s="134"/>
      <c r="D384" s="134"/>
      <c r="E384" s="134"/>
      <c r="F384" s="134"/>
      <c r="G384" s="28" t="s">
        <v>12</v>
      </c>
      <c r="H384" s="78">
        <f t="shared" ref="H384:S384" si="94">SUM(H381:H383)</f>
        <v>5033</v>
      </c>
      <c r="I384" s="78">
        <f t="shared" si="94"/>
        <v>5033</v>
      </c>
      <c r="J384" s="78">
        <f t="shared" si="94"/>
        <v>5533</v>
      </c>
      <c r="K384" s="78">
        <f t="shared" si="94"/>
        <v>5033</v>
      </c>
      <c r="L384" s="78">
        <f t="shared" si="94"/>
        <v>5033</v>
      </c>
      <c r="M384" s="78">
        <f t="shared" si="94"/>
        <v>5033</v>
      </c>
      <c r="N384" s="78">
        <f t="shared" si="94"/>
        <v>5033</v>
      </c>
      <c r="O384" s="78">
        <f t="shared" si="94"/>
        <v>5033</v>
      </c>
      <c r="P384" s="78">
        <f t="shared" si="94"/>
        <v>5033</v>
      </c>
      <c r="Q384" s="78">
        <f t="shared" si="94"/>
        <v>5033</v>
      </c>
      <c r="R384" s="78">
        <f t="shared" si="94"/>
        <v>5033</v>
      </c>
      <c r="S384" s="78">
        <f t="shared" si="94"/>
        <v>5033</v>
      </c>
      <c r="T384" s="78">
        <f>SUM(T381:T383)</f>
        <v>60896</v>
      </c>
    </row>
    <row r="385" spans="1:20">
      <c r="A385" s="132">
        <v>96</v>
      </c>
      <c r="B385" s="132" t="str">
        <f>' DATA BASE'!B101</f>
        <v>re</v>
      </c>
      <c r="C385" s="132">
        <f>' DATA BASE'!C101</f>
        <v>0</v>
      </c>
      <c r="D385" s="132">
        <f>' DATA BASE'!D101</f>
        <v>0</v>
      </c>
      <c r="E385" s="132">
        <f>' DATA BASE'!E101</f>
        <v>0</v>
      </c>
      <c r="F385" s="132">
        <f>' DATA BASE'!F101</f>
        <v>0</v>
      </c>
      <c r="G385" s="28" t="s">
        <v>58</v>
      </c>
      <c r="H385" s="77">
        <f>' DATA BASE'!G101</f>
        <v>5000</v>
      </c>
      <c r="I385" s="77">
        <f>' DATA BASE'!H101</f>
        <v>5000</v>
      </c>
      <c r="J385" s="77">
        <f>' DATA BASE'!I101</f>
        <v>5000</v>
      </c>
      <c r="K385" s="77">
        <f>' DATA BASE'!J101</f>
        <v>5000</v>
      </c>
      <c r="L385" s="77">
        <f>' DATA BASE'!K101</f>
        <v>5000</v>
      </c>
      <c r="M385" s="77">
        <f>' DATA BASE'!L101</f>
        <v>5000</v>
      </c>
      <c r="N385" s="77">
        <f>' DATA BASE'!M101</f>
        <v>5000</v>
      </c>
      <c r="O385" s="77">
        <f>' DATA BASE'!N101</f>
        <v>5000</v>
      </c>
      <c r="P385" s="77">
        <f>' DATA BASE'!O101</f>
        <v>5000</v>
      </c>
      <c r="Q385" s="77">
        <f>' DATA BASE'!P101</f>
        <v>5000</v>
      </c>
      <c r="R385" s="77">
        <f>' DATA BASE'!Q101</f>
        <v>5000</v>
      </c>
      <c r="S385" s="77">
        <f>' DATA BASE'!R101</f>
        <v>5000</v>
      </c>
      <c r="T385" s="79">
        <f>SUM(H385:S385,H382:S382,H387:S387)</f>
        <v>60896</v>
      </c>
    </row>
    <row r="386" spans="1:20">
      <c r="A386" s="133"/>
      <c r="B386" s="133"/>
      <c r="C386" s="133"/>
      <c r="D386" s="133"/>
      <c r="E386" s="133"/>
      <c r="F386" s="133"/>
      <c r="G386" s="28" t="s">
        <v>5</v>
      </c>
      <c r="H386" s="77">
        <f>' DATA BASE'!S101</f>
        <v>33</v>
      </c>
      <c r="I386" s="77">
        <f>' DATA BASE'!T101</f>
        <v>33</v>
      </c>
      <c r="J386" s="77">
        <f>' DATA BASE'!U101</f>
        <v>33</v>
      </c>
      <c r="K386" s="77">
        <f>' DATA BASE'!V101</f>
        <v>33</v>
      </c>
      <c r="L386" s="77">
        <f>' DATA BASE'!W101</f>
        <v>33</v>
      </c>
      <c r="M386" s="77">
        <f>' DATA BASE'!X101</f>
        <v>33</v>
      </c>
      <c r="N386" s="77">
        <f>' DATA BASE'!Y101</f>
        <v>33</v>
      </c>
      <c r="O386" s="77">
        <f>' DATA BASE'!Z101</f>
        <v>33</v>
      </c>
      <c r="P386" s="77">
        <f>' DATA BASE'!AA101</f>
        <v>33</v>
      </c>
      <c r="Q386" s="77">
        <f>' DATA BASE'!AB101</f>
        <v>33</v>
      </c>
      <c r="R386" s="77">
        <f>' DATA BASE'!AC101</f>
        <v>33</v>
      </c>
      <c r="S386" s="77">
        <f>' DATA BASE'!AD101</f>
        <v>33</v>
      </c>
      <c r="T386" s="80"/>
    </row>
    <row r="387" spans="1:20">
      <c r="A387" s="133"/>
      <c r="B387" s="133"/>
      <c r="C387" s="133"/>
      <c r="D387" s="133"/>
      <c r="E387" s="133"/>
      <c r="F387" s="133"/>
      <c r="G387" s="28" t="s">
        <v>59</v>
      </c>
      <c r="H387" s="77">
        <f>' DATA BASE'!AE101</f>
        <v>0</v>
      </c>
      <c r="I387" s="77">
        <f>' DATA BASE'!AF101</f>
        <v>0</v>
      </c>
      <c r="J387" s="77">
        <f>' DATA BASE'!AG101</f>
        <v>500</v>
      </c>
      <c r="K387" s="77">
        <f>' DATA BASE'!AH101</f>
        <v>0</v>
      </c>
      <c r="L387" s="77">
        <f>' DATA BASE'!AI101</f>
        <v>0</v>
      </c>
      <c r="M387" s="77">
        <f>' DATA BASE'!AJ101</f>
        <v>0</v>
      </c>
      <c r="N387" s="77">
        <f>' DATA BASE'!AK101</f>
        <v>0</v>
      </c>
      <c r="O387" s="77">
        <f>' DATA BASE'!AL101</f>
        <v>0</v>
      </c>
      <c r="P387" s="77">
        <f>' DATA BASE'!AM101</f>
        <v>0</v>
      </c>
      <c r="Q387" s="77">
        <f>' DATA BASE'!AN101</f>
        <v>0</v>
      </c>
      <c r="R387" s="77">
        <f>' DATA BASE'!AO101</f>
        <v>0</v>
      </c>
      <c r="S387" s="77">
        <f>' DATA BASE'!AP101</f>
        <v>0</v>
      </c>
      <c r="T387" s="81"/>
    </row>
    <row r="388" spans="1:20">
      <c r="A388" s="134"/>
      <c r="B388" s="134"/>
      <c r="C388" s="134"/>
      <c r="D388" s="134"/>
      <c r="E388" s="134"/>
      <c r="F388" s="134"/>
      <c r="G388" s="28" t="s">
        <v>12</v>
      </c>
      <c r="H388" s="78">
        <f t="shared" ref="H388:S388" si="95">SUM(H385:H387)</f>
        <v>5033</v>
      </c>
      <c r="I388" s="78">
        <f t="shared" si="95"/>
        <v>5033</v>
      </c>
      <c r="J388" s="78">
        <f t="shared" si="95"/>
        <v>5533</v>
      </c>
      <c r="K388" s="78">
        <f t="shared" si="95"/>
        <v>5033</v>
      </c>
      <c r="L388" s="78">
        <f t="shared" si="95"/>
        <v>5033</v>
      </c>
      <c r="M388" s="78">
        <f t="shared" si="95"/>
        <v>5033</v>
      </c>
      <c r="N388" s="78">
        <f t="shared" si="95"/>
        <v>5033</v>
      </c>
      <c r="O388" s="78">
        <f t="shared" si="95"/>
        <v>5033</v>
      </c>
      <c r="P388" s="78">
        <f t="shared" si="95"/>
        <v>5033</v>
      </c>
      <c r="Q388" s="78">
        <f t="shared" si="95"/>
        <v>5033</v>
      </c>
      <c r="R388" s="78">
        <f t="shared" si="95"/>
        <v>5033</v>
      </c>
      <c r="S388" s="78">
        <f t="shared" si="95"/>
        <v>5033</v>
      </c>
      <c r="T388" s="78">
        <f>SUM(T385:T387)</f>
        <v>60896</v>
      </c>
    </row>
    <row r="389" spans="1:20">
      <c r="A389" s="132">
        <v>97</v>
      </c>
      <c r="B389" s="132" t="str">
        <f>' DATA BASE'!B102</f>
        <v>re</v>
      </c>
      <c r="C389" s="132">
        <f>' DATA BASE'!C102</f>
        <v>0</v>
      </c>
      <c r="D389" s="132">
        <f>' DATA BASE'!D102</f>
        <v>0</v>
      </c>
      <c r="E389" s="132">
        <f>' DATA BASE'!E102</f>
        <v>0</v>
      </c>
      <c r="F389" s="132">
        <f>' DATA BASE'!F102</f>
        <v>0</v>
      </c>
      <c r="G389" s="28" t="s">
        <v>58</v>
      </c>
      <c r="H389" s="77">
        <f>' DATA BASE'!G102</f>
        <v>5000</v>
      </c>
      <c r="I389" s="77">
        <f>' DATA BASE'!H102</f>
        <v>5000</v>
      </c>
      <c r="J389" s="77">
        <f>' DATA BASE'!I102</f>
        <v>5000</v>
      </c>
      <c r="K389" s="77">
        <f>' DATA BASE'!J102</f>
        <v>5000</v>
      </c>
      <c r="L389" s="77">
        <f>' DATA BASE'!K102</f>
        <v>5000</v>
      </c>
      <c r="M389" s="77">
        <f>' DATA BASE'!L102</f>
        <v>5000</v>
      </c>
      <c r="N389" s="77">
        <f>' DATA BASE'!M102</f>
        <v>5000</v>
      </c>
      <c r="O389" s="77">
        <f>' DATA BASE'!N102</f>
        <v>5000</v>
      </c>
      <c r="P389" s="77">
        <f>' DATA BASE'!O102</f>
        <v>5000</v>
      </c>
      <c r="Q389" s="77">
        <f>' DATA BASE'!P102</f>
        <v>5000</v>
      </c>
      <c r="R389" s="77">
        <f>' DATA BASE'!Q102</f>
        <v>5000</v>
      </c>
      <c r="S389" s="77">
        <f>' DATA BASE'!R102</f>
        <v>5000</v>
      </c>
      <c r="T389" s="79">
        <f>SUM(H389:S389,H386:S386,H391:S391)</f>
        <v>60896</v>
      </c>
    </row>
    <row r="390" spans="1:20">
      <c r="A390" s="133"/>
      <c r="B390" s="133"/>
      <c r="C390" s="133"/>
      <c r="D390" s="133"/>
      <c r="E390" s="133"/>
      <c r="F390" s="133"/>
      <c r="G390" s="28" t="s">
        <v>5</v>
      </c>
      <c r="H390" s="77">
        <f>' DATA BASE'!S102</f>
        <v>33</v>
      </c>
      <c r="I390" s="77">
        <f>' DATA BASE'!T102</f>
        <v>33</v>
      </c>
      <c r="J390" s="77">
        <f>' DATA BASE'!U102</f>
        <v>33</v>
      </c>
      <c r="K390" s="77">
        <f>' DATA BASE'!V102</f>
        <v>33</v>
      </c>
      <c r="L390" s="77">
        <f>' DATA BASE'!W102</f>
        <v>33</v>
      </c>
      <c r="M390" s="77">
        <f>' DATA BASE'!X102</f>
        <v>33</v>
      </c>
      <c r="N390" s="77">
        <f>' DATA BASE'!Y102</f>
        <v>33</v>
      </c>
      <c r="O390" s="77">
        <f>' DATA BASE'!Z102</f>
        <v>33</v>
      </c>
      <c r="P390" s="77">
        <f>' DATA BASE'!AA102</f>
        <v>33</v>
      </c>
      <c r="Q390" s="77">
        <f>' DATA BASE'!AB102</f>
        <v>33</v>
      </c>
      <c r="R390" s="77">
        <f>' DATA BASE'!AC102</f>
        <v>33</v>
      </c>
      <c r="S390" s="77">
        <f>' DATA BASE'!AD102</f>
        <v>33</v>
      </c>
      <c r="T390" s="80"/>
    </row>
    <row r="391" spans="1:20">
      <c r="A391" s="133"/>
      <c r="B391" s="133"/>
      <c r="C391" s="133"/>
      <c r="D391" s="133"/>
      <c r="E391" s="133"/>
      <c r="F391" s="133"/>
      <c r="G391" s="28" t="s">
        <v>59</v>
      </c>
      <c r="H391" s="77">
        <f>' DATA BASE'!AE102</f>
        <v>0</v>
      </c>
      <c r="I391" s="77">
        <f>' DATA BASE'!AF102</f>
        <v>0</v>
      </c>
      <c r="J391" s="77">
        <f>' DATA BASE'!AG102</f>
        <v>500</v>
      </c>
      <c r="K391" s="77">
        <f>' DATA BASE'!AH102</f>
        <v>0</v>
      </c>
      <c r="L391" s="77">
        <f>' DATA BASE'!AI102</f>
        <v>0</v>
      </c>
      <c r="M391" s="77">
        <f>' DATA BASE'!AJ102</f>
        <v>0</v>
      </c>
      <c r="N391" s="77">
        <f>' DATA BASE'!AK102</f>
        <v>0</v>
      </c>
      <c r="O391" s="77">
        <f>' DATA BASE'!AL102</f>
        <v>0</v>
      </c>
      <c r="P391" s="77">
        <f>' DATA BASE'!AM102</f>
        <v>0</v>
      </c>
      <c r="Q391" s="77">
        <f>' DATA BASE'!AN102</f>
        <v>0</v>
      </c>
      <c r="R391" s="77">
        <f>' DATA BASE'!AO102</f>
        <v>0</v>
      </c>
      <c r="S391" s="77">
        <f>' DATA BASE'!AP102</f>
        <v>0</v>
      </c>
      <c r="T391" s="81"/>
    </row>
    <row r="392" spans="1:20">
      <c r="A392" s="134"/>
      <c r="B392" s="134"/>
      <c r="C392" s="134"/>
      <c r="D392" s="134"/>
      <c r="E392" s="134"/>
      <c r="F392" s="134"/>
      <c r="G392" s="28" t="s">
        <v>12</v>
      </c>
      <c r="H392" s="78">
        <f t="shared" ref="H392:S392" si="96">SUM(H389:H391)</f>
        <v>5033</v>
      </c>
      <c r="I392" s="78">
        <f t="shared" si="96"/>
        <v>5033</v>
      </c>
      <c r="J392" s="78">
        <f t="shared" si="96"/>
        <v>5533</v>
      </c>
      <c r="K392" s="78">
        <f t="shared" si="96"/>
        <v>5033</v>
      </c>
      <c r="L392" s="78">
        <f t="shared" si="96"/>
        <v>5033</v>
      </c>
      <c r="M392" s="78">
        <f t="shared" si="96"/>
        <v>5033</v>
      </c>
      <c r="N392" s="78">
        <f t="shared" si="96"/>
        <v>5033</v>
      </c>
      <c r="O392" s="78">
        <f t="shared" si="96"/>
        <v>5033</v>
      </c>
      <c r="P392" s="78">
        <f t="shared" si="96"/>
        <v>5033</v>
      </c>
      <c r="Q392" s="78">
        <f t="shared" si="96"/>
        <v>5033</v>
      </c>
      <c r="R392" s="78">
        <f t="shared" si="96"/>
        <v>5033</v>
      </c>
      <c r="S392" s="78">
        <f t="shared" si="96"/>
        <v>5033</v>
      </c>
      <c r="T392" s="78">
        <f>SUM(T389:T391)</f>
        <v>60896</v>
      </c>
    </row>
    <row r="393" spans="1:20">
      <c r="A393" s="132">
        <v>98</v>
      </c>
      <c r="B393" s="132" t="str">
        <f>' DATA BASE'!B103</f>
        <v>re</v>
      </c>
      <c r="C393" s="132">
        <f>' DATA BASE'!C103</f>
        <v>0</v>
      </c>
      <c r="D393" s="132">
        <f>' DATA BASE'!D103</f>
        <v>0</v>
      </c>
      <c r="E393" s="132">
        <f>' DATA BASE'!E103</f>
        <v>0</v>
      </c>
      <c r="F393" s="132">
        <f>' DATA BASE'!F103</f>
        <v>0</v>
      </c>
      <c r="G393" s="28" t="s">
        <v>58</v>
      </c>
      <c r="H393" s="77">
        <f>' DATA BASE'!G103</f>
        <v>5000</v>
      </c>
      <c r="I393" s="77">
        <f>' DATA BASE'!H103</f>
        <v>5000</v>
      </c>
      <c r="J393" s="77">
        <f>' DATA BASE'!I103</f>
        <v>5000</v>
      </c>
      <c r="K393" s="77">
        <f>' DATA BASE'!J103</f>
        <v>5000</v>
      </c>
      <c r="L393" s="77">
        <f>' DATA BASE'!K103</f>
        <v>5000</v>
      </c>
      <c r="M393" s="77">
        <f>' DATA BASE'!L103</f>
        <v>5000</v>
      </c>
      <c r="N393" s="77">
        <f>' DATA BASE'!M103</f>
        <v>5000</v>
      </c>
      <c r="O393" s="77">
        <f>' DATA BASE'!N103</f>
        <v>5000</v>
      </c>
      <c r="P393" s="77">
        <f>' DATA BASE'!O103</f>
        <v>5000</v>
      </c>
      <c r="Q393" s="77">
        <f>' DATA BASE'!P103</f>
        <v>5000</v>
      </c>
      <c r="R393" s="77">
        <f>' DATA BASE'!Q103</f>
        <v>5000</v>
      </c>
      <c r="S393" s="77">
        <f>' DATA BASE'!R103</f>
        <v>5000</v>
      </c>
      <c r="T393" s="79">
        <f>SUM(H393:S393,H390:S390,H395:S395)</f>
        <v>60896</v>
      </c>
    </row>
    <row r="394" spans="1:20">
      <c r="A394" s="133"/>
      <c r="B394" s="133"/>
      <c r="C394" s="133"/>
      <c r="D394" s="133"/>
      <c r="E394" s="133"/>
      <c r="F394" s="133"/>
      <c r="G394" s="28" t="s">
        <v>5</v>
      </c>
      <c r="H394" s="77">
        <f>' DATA BASE'!S103</f>
        <v>33</v>
      </c>
      <c r="I394" s="77">
        <f>' DATA BASE'!T103</f>
        <v>33</v>
      </c>
      <c r="J394" s="77">
        <f>' DATA BASE'!U103</f>
        <v>33</v>
      </c>
      <c r="K394" s="77">
        <f>' DATA BASE'!V103</f>
        <v>33</v>
      </c>
      <c r="L394" s="77">
        <f>' DATA BASE'!W103</f>
        <v>33</v>
      </c>
      <c r="M394" s="77">
        <f>' DATA BASE'!X103</f>
        <v>33</v>
      </c>
      <c r="N394" s="77">
        <f>' DATA BASE'!Y103</f>
        <v>33</v>
      </c>
      <c r="O394" s="77">
        <f>' DATA BASE'!Z103</f>
        <v>33</v>
      </c>
      <c r="P394" s="77">
        <f>' DATA BASE'!AA103</f>
        <v>33</v>
      </c>
      <c r="Q394" s="77">
        <f>' DATA BASE'!AB103</f>
        <v>33</v>
      </c>
      <c r="R394" s="77">
        <f>' DATA BASE'!AC103</f>
        <v>33</v>
      </c>
      <c r="S394" s="77">
        <f>' DATA BASE'!AD103</f>
        <v>33</v>
      </c>
      <c r="T394" s="80"/>
    </row>
    <row r="395" spans="1:20">
      <c r="A395" s="133"/>
      <c r="B395" s="133"/>
      <c r="C395" s="133"/>
      <c r="D395" s="133"/>
      <c r="E395" s="133"/>
      <c r="F395" s="133"/>
      <c r="G395" s="28" t="s">
        <v>59</v>
      </c>
      <c r="H395" s="77">
        <f>' DATA BASE'!AE103</f>
        <v>0</v>
      </c>
      <c r="I395" s="77">
        <f>' DATA BASE'!AF103</f>
        <v>0</v>
      </c>
      <c r="J395" s="77">
        <f>' DATA BASE'!AG103</f>
        <v>500</v>
      </c>
      <c r="K395" s="77">
        <f>' DATA BASE'!AH103</f>
        <v>0</v>
      </c>
      <c r="L395" s="77">
        <f>' DATA BASE'!AI103</f>
        <v>0</v>
      </c>
      <c r="M395" s="77">
        <f>' DATA BASE'!AJ103</f>
        <v>0</v>
      </c>
      <c r="N395" s="77">
        <f>' DATA BASE'!AK103</f>
        <v>0</v>
      </c>
      <c r="O395" s="77">
        <f>' DATA BASE'!AL103</f>
        <v>0</v>
      </c>
      <c r="P395" s="77">
        <f>' DATA BASE'!AM103</f>
        <v>0</v>
      </c>
      <c r="Q395" s="77">
        <f>' DATA BASE'!AN103</f>
        <v>0</v>
      </c>
      <c r="R395" s="77">
        <f>' DATA BASE'!AO103</f>
        <v>0</v>
      </c>
      <c r="S395" s="77">
        <f>' DATA BASE'!AP103</f>
        <v>0</v>
      </c>
      <c r="T395" s="81"/>
    </row>
    <row r="396" spans="1:20">
      <c r="A396" s="134"/>
      <c r="B396" s="134"/>
      <c r="C396" s="134"/>
      <c r="D396" s="134"/>
      <c r="E396" s="134"/>
      <c r="F396" s="134"/>
      <c r="G396" s="28" t="s">
        <v>12</v>
      </c>
      <c r="H396" s="78">
        <f t="shared" ref="H396:S396" si="97">SUM(H393:H395)</f>
        <v>5033</v>
      </c>
      <c r="I396" s="78">
        <f t="shared" si="97"/>
        <v>5033</v>
      </c>
      <c r="J396" s="78">
        <f t="shared" si="97"/>
        <v>5533</v>
      </c>
      <c r="K396" s="78">
        <f t="shared" si="97"/>
        <v>5033</v>
      </c>
      <c r="L396" s="78">
        <f t="shared" si="97"/>
        <v>5033</v>
      </c>
      <c r="M396" s="78">
        <f t="shared" si="97"/>
        <v>5033</v>
      </c>
      <c r="N396" s="78">
        <f t="shared" si="97"/>
        <v>5033</v>
      </c>
      <c r="O396" s="78">
        <f t="shared" si="97"/>
        <v>5033</v>
      </c>
      <c r="P396" s="78">
        <f t="shared" si="97"/>
        <v>5033</v>
      </c>
      <c r="Q396" s="78">
        <f t="shared" si="97"/>
        <v>5033</v>
      </c>
      <c r="R396" s="78">
        <f t="shared" si="97"/>
        <v>5033</v>
      </c>
      <c r="S396" s="78">
        <f t="shared" si="97"/>
        <v>5033</v>
      </c>
      <c r="T396" s="78">
        <f>SUM(T393:T395)</f>
        <v>60896</v>
      </c>
    </row>
    <row r="397" spans="1:20">
      <c r="A397" s="132">
        <v>99</v>
      </c>
      <c r="B397" s="132" t="str">
        <f>' DATA BASE'!B104</f>
        <v>re</v>
      </c>
      <c r="C397" s="132">
        <f>' DATA BASE'!C104</f>
        <v>0</v>
      </c>
      <c r="D397" s="132">
        <f>' DATA BASE'!D104</f>
        <v>0</v>
      </c>
      <c r="E397" s="132">
        <f>' DATA BASE'!E104</f>
        <v>0</v>
      </c>
      <c r="F397" s="132">
        <f>' DATA BASE'!F104</f>
        <v>0</v>
      </c>
      <c r="G397" s="28" t="s">
        <v>58</v>
      </c>
      <c r="H397" s="77">
        <f>' DATA BASE'!G104</f>
        <v>5000</v>
      </c>
      <c r="I397" s="77">
        <f>' DATA BASE'!H104</f>
        <v>5000</v>
      </c>
      <c r="J397" s="77">
        <f>' DATA BASE'!I104</f>
        <v>5000</v>
      </c>
      <c r="K397" s="77">
        <f>' DATA BASE'!J104</f>
        <v>5000</v>
      </c>
      <c r="L397" s="77">
        <f>' DATA BASE'!K104</f>
        <v>5000</v>
      </c>
      <c r="M397" s="77">
        <f>' DATA BASE'!L104</f>
        <v>5000</v>
      </c>
      <c r="N397" s="77">
        <f>' DATA BASE'!M104</f>
        <v>5000</v>
      </c>
      <c r="O397" s="77">
        <f>' DATA BASE'!N104</f>
        <v>5000</v>
      </c>
      <c r="P397" s="77">
        <f>' DATA BASE'!O104</f>
        <v>5000</v>
      </c>
      <c r="Q397" s="77">
        <f>' DATA BASE'!P104</f>
        <v>5000</v>
      </c>
      <c r="R397" s="77">
        <f>' DATA BASE'!Q104</f>
        <v>5000</v>
      </c>
      <c r="S397" s="77">
        <f>' DATA BASE'!R104</f>
        <v>5000</v>
      </c>
      <c r="T397" s="79">
        <f>SUM(H397:S397,H394:S394,H399:S399)</f>
        <v>60896</v>
      </c>
    </row>
    <row r="398" spans="1:20">
      <c r="A398" s="133"/>
      <c r="B398" s="133"/>
      <c r="C398" s="133"/>
      <c r="D398" s="133"/>
      <c r="E398" s="133"/>
      <c r="F398" s="133"/>
      <c r="G398" s="28" t="s">
        <v>5</v>
      </c>
      <c r="H398" s="77">
        <f>' DATA BASE'!S104</f>
        <v>33</v>
      </c>
      <c r="I398" s="77">
        <f>' DATA BASE'!T104</f>
        <v>33</v>
      </c>
      <c r="J398" s="77">
        <f>' DATA BASE'!U104</f>
        <v>33</v>
      </c>
      <c r="K398" s="77">
        <f>' DATA BASE'!V104</f>
        <v>33</v>
      </c>
      <c r="L398" s="77">
        <f>' DATA BASE'!W104</f>
        <v>33</v>
      </c>
      <c r="M398" s="77">
        <f>' DATA BASE'!X104</f>
        <v>33</v>
      </c>
      <c r="N398" s="77">
        <f>' DATA BASE'!Y104</f>
        <v>33</v>
      </c>
      <c r="O398" s="77">
        <f>' DATA BASE'!Z104</f>
        <v>33</v>
      </c>
      <c r="P398" s="77">
        <f>' DATA BASE'!AA104</f>
        <v>33</v>
      </c>
      <c r="Q398" s="77">
        <f>' DATA BASE'!AB104</f>
        <v>33</v>
      </c>
      <c r="R398" s="77">
        <f>' DATA BASE'!AC104</f>
        <v>33</v>
      </c>
      <c r="S398" s="77">
        <f>' DATA BASE'!AD104</f>
        <v>33</v>
      </c>
      <c r="T398" s="80"/>
    </row>
    <row r="399" spans="1:20">
      <c r="A399" s="133"/>
      <c r="B399" s="133"/>
      <c r="C399" s="133"/>
      <c r="D399" s="133"/>
      <c r="E399" s="133"/>
      <c r="F399" s="133"/>
      <c r="G399" s="28" t="s">
        <v>59</v>
      </c>
      <c r="H399" s="77">
        <f>' DATA BASE'!AE104</f>
        <v>0</v>
      </c>
      <c r="I399" s="77">
        <f>' DATA BASE'!AF104</f>
        <v>0</v>
      </c>
      <c r="J399" s="77">
        <f>' DATA BASE'!AG104</f>
        <v>500</v>
      </c>
      <c r="K399" s="77">
        <f>' DATA BASE'!AH104</f>
        <v>0</v>
      </c>
      <c r="L399" s="77">
        <f>' DATA BASE'!AI104</f>
        <v>0</v>
      </c>
      <c r="M399" s="77">
        <f>' DATA BASE'!AJ104</f>
        <v>0</v>
      </c>
      <c r="N399" s="77">
        <f>' DATA BASE'!AK104</f>
        <v>0</v>
      </c>
      <c r="O399" s="77">
        <f>' DATA BASE'!AL104</f>
        <v>0</v>
      </c>
      <c r="P399" s="77">
        <f>' DATA BASE'!AM104</f>
        <v>0</v>
      </c>
      <c r="Q399" s="77">
        <f>' DATA BASE'!AN104</f>
        <v>0</v>
      </c>
      <c r="R399" s="77">
        <f>' DATA BASE'!AO104</f>
        <v>0</v>
      </c>
      <c r="S399" s="77">
        <f>' DATA BASE'!AP104</f>
        <v>0</v>
      </c>
      <c r="T399" s="81"/>
    </row>
    <row r="400" spans="1:20">
      <c r="A400" s="134"/>
      <c r="B400" s="134"/>
      <c r="C400" s="134"/>
      <c r="D400" s="134"/>
      <c r="E400" s="134"/>
      <c r="F400" s="134"/>
      <c r="G400" s="28" t="s">
        <v>12</v>
      </c>
      <c r="H400" s="78">
        <f t="shared" ref="H400:S400" si="98">SUM(H397:H399)</f>
        <v>5033</v>
      </c>
      <c r="I400" s="78">
        <f t="shared" si="98"/>
        <v>5033</v>
      </c>
      <c r="J400" s="78">
        <f t="shared" si="98"/>
        <v>5533</v>
      </c>
      <c r="K400" s="78">
        <f t="shared" si="98"/>
        <v>5033</v>
      </c>
      <c r="L400" s="78">
        <f t="shared" si="98"/>
        <v>5033</v>
      </c>
      <c r="M400" s="78">
        <f t="shared" si="98"/>
        <v>5033</v>
      </c>
      <c r="N400" s="78">
        <f t="shared" si="98"/>
        <v>5033</v>
      </c>
      <c r="O400" s="78">
        <f t="shared" si="98"/>
        <v>5033</v>
      </c>
      <c r="P400" s="78">
        <f t="shared" si="98"/>
        <v>5033</v>
      </c>
      <c r="Q400" s="78">
        <f t="shared" si="98"/>
        <v>5033</v>
      </c>
      <c r="R400" s="78">
        <f t="shared" si="98"/>
        <v>5033</v>
      </c>
      <c r="S400" s="78">
        <f t="shared" si="98"/>
        <v>5033</v>
      </c>
      <c r="T400" s="78">
        <f>SUM(T397:T399)</f>
        <v>60896</v>
      </c>
    </row>
    <row r="401" spans="1:20">
      <c r="A401" s="132">
        <v>100</v>
      </c>
      <c r="B401" s="132" t="str">
        <f>' DATA BASE'!B105</f>
        <v>re</v>
      </c>
      <c r="C401" s="132">
        <f>' DATA BASE'!C105</f>
        <v>0</v>
      </c>
      <c r="D401" s="132">
        <f>' DATA BASE'!D105</f>
        <v>0</v>
      </c>
      <c r="E401" s="132">
        <f>' DATA BASE'!E105</f>
        <v>0</v>
      </c>
      <c r="F401" s="132">
        <f>' DATA BASE'!F105</f>
        <v>0</v>
      </c>
      <c r="G401" s="28" t="s">
        <v>58</v>
      </c>
      <c r="H401" s="77">
        <f>' DATA BASE'!G105</f>
        <v>5000</v>
      </c>
      <c r="I401" s="77">
        <f>' DATA BASE'!H105</f>
        <v>5000</v>
      </c>
      <c r="J401" s="77">
        <f>' DATA BASE'!I105</f>
        <v>5000</v>
      </c>
      <c r="K401" s="77">
        <f>' DATA BASE'!J105</f>
        <v>5000</v>
      </c>
      <c r="L401" s="77">
        <f>' DATA BASE'!K105</f>
        <v>5000</v>
      </c>
      <c r="M401" s="77">
        <f>' DATA BASE'!L105</f>
        <v>5000</v>
      </c>
      <c r="N401" s="77">
        <f>' DATA BASE'!M105</f>
        <v>5000</v>
      </c>
      <c r="O401" s="77">
        <f>' DATA BASE'!N105</f>
        <v>5000</v>
      </c>
      <c r="P401" s="77">
        <f>' DATA BASE'!O105</f>
        <v>5000</v>
      </c>
      <c r="Q401" s="77">
        <f>' DATA BASE'!P105</f>
        <v>5000</v>
      </c>
      <c r="R401" s="77">
        <f>' DATA BASE'!Q105</f>
        <v>5000</v>
      </c>
      <c r="S401" s="77">
        <f>' DATA BASE'!R105</f>
        <v>5000</v>
      </c>
      <c r="T401" s="79">
        <f>SUM(H401:S401,H398:S398,H403:S403)</f>
        <v>60896</v>
      </c>
    </row>
    <row r="402" spans="1:20">
      <c r="A402" s="133"/>
      <c r="B402" s="133"/>
      <c r="C402" s="133"/>
      <c r="D402" s="133"/>
      <c r="E402" s="133"/>
      <c r="F402" s="133"/>
      <c r="G402" s="28" t="s">
        <v>5</v>
      </c>
      <c r="H402" s="77">
        <f>' DATA BASE'!S105</f>
        <v>33</v>
      </c>
      <c r="I402" s="77">
        <f>' DATA BASE'!T105</f>
        <v>33</v>
      </c>
      <c r="J402" s="77">
        <f>' DATA BASE'!U105</f>
        <v>33</v>
      </c>
      <c r="K402" s="77">
        <f>' DATA BASE'!V105</f>
        <v>33</v>
      </c>
      <c r="L402" s="77">
        <f>' DATA BASE'!W105</f>
        <v>33</v>
      </c>
      <c r="M402" s="77">
        <f>' DATA BASE'!X105</f>
        <v>33</v>
      </c>
      <c r="N402" s="77">
        <f>' DATA BASE'!Y105</f>
        <v>33</v>
      </c>
      <c r="O402" s="77">
        <f>' DATA BASE'!Z105</f>
        <v>33</v>
      </c>
      <c r="P402" s="77">
        <f>' DATA BASE'!AA105</f>
        <v>33</v>
      </c>
      <c r="Q402" s="77">
        <f>' DATA BASE'!AB105</f>
        <v>33</v>
      </c>
      <c r="R402" s="77">
        <f>' DATA BASE'!AC105</f>
        <v>33</v>
      </c>
      <c r="S402" s="77">
        <f>' DATA BASE'!AD105</f>
        <v>33</v>
      </c>
      <c r="T402" s="80"/>
    </row>
    <row r="403" spans="1:20">
      <c r="A403" s="133"/>
      <c r="B403" s="133"/>
      <c r="C403" s="133"/>
      <c r="D403" s="133"/>
      <c r="E403" s="133"/>
      <c r="F403" s="133"/>
      <c r="G403" s="28" t="s">
        <v>59</v>
      </c>
      <c r="H403" s="77">
        <f>' DATA BASE'!AE105</f>
        <v>0</v>
      </c>
      <c r="I403" s="77">
        <f>' DATA BASE'!AF105</f>
        <v>0</v>
      </c>
      <c r="J403" s="77">
        <f>' DATA BASE'!AG105</f>
        <v>500</v>
      </c>
      <c r="K403" s="77">
        <f>' DATA BASE'!AH105</f>
        <v>0</v>
      </c>
      <c r="L403" s="77">
        <f>' DATA BASE'!AI105</f>
        <v>0</v>
      </c>
      <c r="M403" s="77">
        <f>' DATA BASE'!AJ105</f>
        <v>0</v>
      </c>
      <c r="N403" s="77">
        <f>' DATA BASE'!AK105</f>
        <v>0</v>
      </c>
      <c r="O403" s="77">
        <f>' DATA BASE'!AL105</f>
        <v>0</v>
      </c>
      <c r="P403" s="77">
        <f>' DATA BASE'!AM105</f>
        <v>0</v>
      </c>
      <c r="Q403" s="77">
        <f>' DATA BASE'!AN105</f>
        <v>0</v>
      </c>
      <c r="R403" s="77">
        <f>' DATA BASE'!AO105</f>
        <v>0</v>
      </c>
      <c r="S403" s="77">
        <f>' DATA BASE'!AP105</f>
        <v>0</v>
      </c>
      <c r="T403" s="81"/>
    </row>
    <row r="404" spans="1:20">
      <c r="A404" s="134"/>
      <c r="B404" s="134"/>
      <c r="C404" s="134"/>
      <c r="D404" s="134"/>
      <c r="E404" s="134"/>
      <c r="F404" s="134"/>
      <c r="G404" s="28" t="s">
        <v>12</v>
      </c>
      <c r="H404" s="78">
        <f t="shared" ref="H404:S404" si="99">SUM(H401:H403)</f>
        <v>5033</v>
      </c>
      <c r="I404" s="78">
        <f t="shared" si="99"/>
        <v>5033</v>
      </c>
      <c r="J404" s="78">
        <f t="shared" si="99"/>
        <v>5533</v>
      </c>
      <c r="K404" s="78">
        <f t="shared" si="99"/>
        <v>5033</v>
      </c>
      <c r="L404" s="78">
        <f t="shared" si="99"/>
        <v>5033</v>
      </c>
      <c r="M404" s="78">
        <f t="shared" si="99"/>
        <v>5033</v>
      </c>
      <c r="N404" s="78">
        <f t="shared" si="99"/>
        <v>5033</v>
      </c>
      <c r="O404" s="78">
        <f t="shared" si="99"/>
        <v>5033</v>
      </c>
      <c r="P404" s="78">
        <f t="shared" si="99"/>
        <v>5033</v>
      </c>
      <c r="Q404" s="78">
        <f t="shared" si="99"/>
        <v>5033</v>
      </c>
      <c r="R404" s="78">
        <f t="shared" si="99"/>
        <v>5033</v>
      </c>
      <c r="S404" s="78">
        <f t="shared" si="99"/>
        <v>5033</v>
      </c>
      <c r="T404" s="78">
        <f>SUM(T401:T403)</f>
        <v>60896</v>
      </c>
    </row>
    <row r="405" spans="1:20" ht="33" customHeight="1">
      <c r="A405" s="125" t="s">
        <v>13</v>
      </c>
      <c r="B405" s="125"/>
      <c r="C405" s="125"/>
      <c r="D405" s="125"/>
      <c r="E405" s="125"/>
      <c r="F405" s="125"/>
      <c r="G405" s="125"/>
      <c r="H405" s="82">
        <f>H8+H12+H16+H20+H24+H28+H32+H36+H40+H44+H48+H52+H56+H60+H64+H68+H72+H76+H80+H84+H88+H92+H96+H100+H104+H108+H112+H116+H120+H124+H128+H132+H136+H140+H144+H148+H152+H156+H160+H164+H168+H172+H176+H180+H184+H188+H192+H196+H200+H204+H208+H212+H216+H220+H224+H228+H232+H236+H240+H244+H248+H252+H256+H260+H264+H268+H272+H276+H280+H284+H288+H292+H296+H300+H304+H308+H312+H316+H320+H324+H328+H332+H336+H340+H344+H348+H352+H356+H360+H364+H368+H372+H376+H380+H384+H388+H392+H396+H400+H404</f>
        <v>500167</v>
      </c>
      <c r="I405" s="82">
        <f t="shared" ref="I405:T405" si="100">I8+I12+I16+I20+I24+I28+I32+I36+I40+I44+I48+I52+I56+I60+I64+I68+I72+I76+I80+I84+I88+I92+I96+I100+I104+I108+I112+I116+I120+I124+I128+I132+I136+I140+I144+I148+I152+I156+I160+I164+I168+I172+I176+I180+I184+I188+I192+I196+I200+I204+I208+I212+I216+I220+I224+I228+I232+I236+I240+I244+I248+I252+I256+I260+I264+I268+I272+I276+I280+I284+I288+I292+I296+I300+I304+I308+I312+I316+I320+I324+I328+I332+I336+I340+I344+I348+I352+I356+I360+I364+I368+I372+I376+I380+I384+I388+I392+I396+I400+I404</f>
        <v>498267</v>
      </c>
      <c r="J405" s="82">
        <f t="shared" si="100"/>
        <v>547767</v>
      </c>
      <c r="K405" s="82">
        <f t="shared" si="100"/>
        <v>498267</v>
      </c>
      <c r="L405" s="82">
        <f t="shared" si="100"/>
        <v>498267</v>
      </c>
      <c r="M405" s="82">
        <f t="shared" si="100"/>
        <v>498267</v>
      </c>
      <c r="N405" s="82">
        <f t="shared" si="100"/>
        <v>504267</v>
      </c>
      <c r="O405" s="82">
        <f t="shared" si="100"/>
        <v>510471</v>
      </c>
      <c r="P405" s="82">
        <f t="shared" si="100"/>
        <v>504267</v>
      </c>
      <c r="Q405" s="82">
        <f t="shared" si="100"/>
        <v>504267</v>
      </c>
      <c r="R405" s="82">
        <f t="shared" si="100"/>
        <v>511503</v>
      </c>
      <c r="S405" s="82">
        <f t="shared" si="100"/>
        <v>504267</v>
      </c>
      <c r="T405" s="82">
        <f t="shared" si="100"/>
        <v>6093088</v>
      </c>
    </row>
  </sheetData>
  <sheetProtection password="CC47" sheet="1" objects="1" scenarios="1" formatCells="0" formatColumns="0" formatRows="0" selectLockedCells="1" autoFilter="0"/>
  <mergeCells count="632">
    <mergeCell ref="A397:A400"/>
    <mergeCell ref="B397:B400"/>
    <mergeCell ref="C397:C400"/>
    <mergeCell ref="D397:D400"/>
    <mergeCell ref="E397:E400"/>
    <mergeCell ref="F397:F400"/>
    <mergeCell ref="A401:A404"/>
    <mergeCell ref="B401:B404"/>
    <mergeCell ref="C401:C404"/>
    <mergeCell ref="D401:D404"/>
    <mergeCell ref="E401:E404"/>
    <mergeCell ref="F401:F404"/>
    <mergeCell ref="A389:A392"/>
    <mergeCell ref="B389:B392"/>
    <mergeCell ref="C389:C392"/>
    <mergeCell ref="D389:D392"/>
    <mergeCell ref="E389:E392"/>
    <mergeCell ref="F389:F392"/>
    <mergeCell ref="A393:A396"/>
    <mergeCell ref="B393:B396"/>
    <mergeCell ref="C393:C396"/>
    <mergeCell ref="D393:D396"/>
    <mergeCell ref="E393:E396"/>
    <mergeCell ref="F393:F396"/>
    <mergeCell ref="A381:A384"/>
    <mergeCell ref="B381:B384"/>
    <mergeCell ref="C381:C384"/>
    <mergeCell ref="D381:D384"/>
    <mergeCell ref="E381:E384"/>
    <mergeCell ref="F381:F384"/>
    <mergeCell ref="A385:A388"/>
    <mergeCell ref="B385:B388"/>
    <mergeCell ref="C385:C388"/>
    <mergeCell ref="D385:D388"/>
    <mergeCell ref="E385:E388"/>
    <mergeCell ref="F385:F388"/>
    <mergeCell ref="A373:A376"/>
    <mergeCell ref="B373:B376"/>
    <mergeCell ref="C373:C376"/>
    <mergeCell ref="D373:D376"/>
    <mergeCell ref="E373:E376"/>
    <mergeCell ref="F373:F376"/>
    <mergeCell ref="A377:A380"/>
    <mergeCell ref="B377:B380"/>
    <mergeCell ref="C377:C380"/>
    <mergeCell ref="D377:D380"/>
    <mergeCell ref="E377:E380"/>
    <mergeCell ref="F377:F380"/>
    <mergeCell ref="A365:A368"/>
    <mergeCell ref="B365:B368"/>
    <mergeCell ref="C365:C368"/>
    <mergeCell ref="D365:D368"/>
    <mergeCell ref="E365:E368"/>
    <mergeCell ref="F365:F368"/>
    <mergeCell ref="A369:A372"/>
    <mergeCell ref="B369:B372"/>
    <mergeCell ref="C369:C372"/>
    <mergeCell ref="D369:D372"/>
    <mergeCell ref="E369:E372"/>
    <mergeCell ref="F369:F372"/>
    <mergeCell ref="A357:A360"/>
    <mergeCell ref="B357:B360"/>
    <mergeCell ref="C357:C360"/>
    <mergeCell ref="D357:D360"/>
    <mergeCell ref="E357:E360"/>
    <mergeCell ref="F357:F360"/>
    <mergeCell ref="A361:A364"/>
    <mergeCell ref="B361:B364"/>
    <mergeCell ref="C361:C364"/>
    <mergeCell ref="D361:D364"/>
    <mergeCell ref="E361:E364"/>
    <mergeCell ref="F361:F364"/>
    <mergeCell ref="A349:A352"/>
    <mergeCell ref="B349:B352"/>
    <mergeCell ref="C349:C352"/>
    <mergeCell ref="D349:D352"/>
    <mergeCell ref="E349:E352"/>
    <mergeCell ref="F349:F352"/>
    <mergeCell ref="A353:A356"/>
    <mergeCell ref="B353:B356"/>
    <mergeCell ref="C353:C356"/>
    <mergeCell ref="D353:D356"/>
    <mergeCell ref="E353:E356"/>
    <mergeCell ref="F353:F356"/>
    <mergeCell ref="A341:A344"/>
    <mergeCell ref="B341:B344"/>
    <mergeCell ref="C341:C344"/>
    <mergeCell ref="D341:D344"/>
    <mergeCell ref="E341:E344"/>
    <mergeCell ref="F341:F344"/>
    <mergeCell ref="A345:A348"/>
    <mergeCell ref="B345:B348"/>
    <mergeCell ref="C345:C348"/>
    <mergeCell ref="D345:D348"/>
    <mergeCell ref="E345:E348"/>
    <mergeCell ref="F345:F348"/>
    <mergeCell ref="A333:A336"/>
    <mergeCell ref="B333:B336"/>
    <mergeCell ref="C333:C336"/>
    <mergeCell ref="D333:D336"/>
    <mergeCell ref="E333:E336"/>
    <mergeCell ref="F333:F336"/>
    <mergeCell ref="A337:A340"/>
    <mergeCell ref="B337:B340"/>
    <mergeCell ref="C337:C340"/>
    <mergeCell ref="D337:D340"/>
    <mergeCell ref="E337:E340"/>
    <mergeCell ref="F337:F340"/>
    <mergeCell ref="T85:T87"/>
    <mergeCell ref="T89:T91"/>
    <mergeCell ref="T93:T95"/>
    <mergeCell ref="T97:T99"/>
    <mergeCell ref="T69:T71"/>
    <mergeCell ref="T73:T75"/>
    <mergeCell ref="T77:T79"/>
    <mergeCell ref="T81:T83"/>
    <mergeCell ref="T49:T51"/>
    <mergeCell ref="T53:T55"/>
    <mergeCell ref="T57:T59"/>
    <mergeCell ref="T61:T63"/>
    <mergeCell ref="T65:T67"/>
    <mergeCell ref="B1:O1"/>
    <mergeCell ref="P1:P2"/>
    <mergeCell ref="S1:T1"/>
    <mergeCell ref="Q1:R1"/>
    <mergeCell ref="Q2:R2"/>
    <mergeCell ref="S2:T2"/>
    <mergeCell ref="T17:T19"/>
    <mergeCell ref="T21:T23"/>
    <mergeCell ref="T25:T27"/>
    <mergeCell ref="F25:F28"/>
    <mergeCell ref="F17:F20"/>
    <mergeCell ref="A2:K2"/>
    <mergeCell ref="A5:A8"/>
    <mergeCell ref="B5:B8"/>
    <mergeCell ref="C5:C8"/>
    <mergeCell ref="D5:D8"/>
    <mergeCell ref="E5:E8"/>
    <mergeCell ref="F5:F8"/>
    <mergeCell ref="T5:T7"/>
    <mergeCell ref="T9:T11"/>
    <mergeCell ref="A13:A16"/>
    <mergeCell ref="B13:B16"/>
    <mergeCell ref="C13:C16"/>
    <mergeCell ref="D13:D16"/>
    <mergeCell ref="T29:T31"/>
    <mergeCell ref="T33:T35"/>
    <mergeCell ref="T37:T39"/>
    <mergeCell ref="T41:T43"/>
    <mergeCell ref="T45:T47"/>
    <mergeCell ref="F329:F332"/>
    <mergeCell ref="A329:A332"/>
    <mergeCell ref="B329:B332"/>
    <mergeCell ref="C329:C332"/>
    <mergeCell ref="D329:D332"/>
    <mergeCell ref="E329:E332"/>
    <mergeCell ref="F321:F324"/>
    <mergeCell ref="A325:A328"/>
    <mergeCell ref="B325:B328"/>
    <mergeCell ref="C325:C328"/>
    <mergeCell ref="D325:D328"/>
    <mergeCell ref="E325:E328"/>
    <mergeCell ref="F325:F328"/>
    <mergeCell ref="A321:A324"/>
    <mergeCell ref="B321:B324"/>
    <mergeCell ref="C321:C324"/>
    <mergeCell ref="D321:D324"/>
    <mergeCell ref="E321:E324"/>
    <mergeCell ref="F313:F316"/>
    <mergeCell ref="A317:A320"/>
    <mergeCell ref="B317:B320"/>
    <mergeCell ref="C317:C320"/>
    <mergeCell ref="D317:D320"/>
    <mergeCell ref="E317:E320"/>
    <mergeCell ref="F317:F320"/>
    <mergeCell ref="A313:A316"/>
    <mergeCell ref="B313:B316"/>
    <mergeCell ref="C313:C316"/>
    <mergeCell ref="D313:D316"/>
    <mergeCell ref="E313:E316"/>
    <mergeCell ref="F305:F308"/>
    <mergeCell ref="A309:A312"/>
    <mergeCell ref="B309:B312"/>
    <mergeCell ref="C309:C312"/>
    <mergeCell ref="D309:D312"/>
    <mergeCell ref="E309:E312"/>
    <mergeCell ref="F309:F312"/>
    <mergeCell ref="A305:A308"/>
    <mergeCell ref="B305:B308"/>
    <mergeCell ref="C305:C308"/>
    <mergeCell ref="D305:D308"/>
    <mergeCell ref="E305:E308"/>
    <mergeCell ref="F297:F300"/>
    <mergeCell ref="A301:A304"/>
    <mergeCell ref="B301:B304"/>
    <mergeCell ref="C301:C304"/>
    <mergeCell ref="D301:D304"/>
    <mergeCell ref="E301:E304"/>
    <mergeCell ref="F301:F304"/>
    <mergeCell ref="A297:A300"/>
    <mergeCell ref="B297:B300"/>
    <mergeCell ref="C297:C300"/>
    <mergeCell ref="D297:D300"/>
    <mergeCell ref="E297:E300"/>
    <mergeCell ref="F289:F292"/>
    <mergeCell ref="A293:A296"/>
    <mergeCell ref="B293:B296"/>
    <mergeCell ref="C293:C296"/>
    <mergeCell ref="D293:D296"/>
    <mergeCell ref="E293:E296"/>
    <mergeCell ref="F293:F296"/>
    <mergeCell ref="A289:A292"/>
    <mergeCell ref="B289:B292"/>
    <mergeCell ref="C289:C292"/>
    <mergeCell ref="D289:D292"/>
    <mergeCell ref="E289:E292"/>
    <mergeCell ref="F281:F284"/>
    <mergeCell ref="A285:A288"/>
    <mergeCell ref="B285:B288"/>
    <mergeCell ref="C285:C288"/>
    <mergeCell ref="D285:D288"/>
    <mergeCell ref="E285:E288"/>
    <mergeCell ref="F285:F288"/>
    <mergeCell ref="A281:A284"/>
    <mergeCell ref="B281:B284"/>
    <mergeCell ref="C281:C284"/>
    <mergeCell ref="D281:D284"/>
    <mergeCell ref="E281:E284"/>
    <mergeCell ref="F273:F276"/>
    <mergeCell ref="A277:A280"/>
    <mergeCell ref="B277:B280"/>
    <mergeCell ref="C277:C280"/>
    <mergeCell ref="D277:D280"/>
    <mergeCell ref="E277:E280"/>
    <mergeCell ref="F277:F280"/>
    <mergeCell ref="A273:A276"/>
    <mergeCell ref="B273:B276"/>
    <mergeCell ref="C273:C276"/>
    <mergeCell ref="D273:D276"/>
    <mergeCell ref="E273:E276"/>
    <mergeCell ref="F265:F268"/>
    <mergeCell ref="A269:A272"/>
    <mergeCell ref="B269:B272"/>
    <mergeCell ref="C269:C272"/>
    <mergeCell ref="D269:D272"/>
    <mergeCell ref="E269:E272"/>
    <mergeCell ref="F269:F272"/>
    <mergeCell ref="A265:A268"/>
    <mergeCell ref="B265:B268"/>
    <mergeCell ref="C265:C268"/>
    <mergeCell ref="D265:D268"/>
    <mergeCell ref="E265:E268"/>
    <mergeCell ref="F257:F260"/>
    <mergeCell ref="A261:A264"/>
    <mergeCell ref="B261:B264"/>
    <mergeCell ref="C261:C264"/>
    <mergeCell ref="D261:D264"/>
    <mergeCell ref="E261:E264"/>
    <mergeCell ref="F261:F264"/>
    <mergeCell ref="A257:A260"/>
    <mergeCell ref="B257:B260"/>
    <mergeCell ref="C257:C260"/>
    <mergeCell ref="D257:D260"/>
    <mergeCell ref="E257:E260"/>
    <mergeCell ref="F249:F252"/>
    <mergeCell ref="A253:A256"/>
    <mergeCell ref="B253:B256"/>
    <mergeCell ref="C253:C256"/>
    <mergeCell ref="D253:D256"/>
    <mergeCell ref="E253:E256"/>
    <mergeCell ref="F253:F256"/>
    <mergeCell ref="A249:A252"/>
    <mergeCell ref="B249:B252"/>
    <mergeCell ref="C249:C252"/>
    <mergeCell ref="D249:D252"/>
    <mergeCell ref="E249:E252"/>
    <mergeCell ref="F241:F244"/>
    <mergeCell ref="A245:A248"/>
    <mergeCell ref="B245:B248"/>
    <mergeCell ref="C245:C248"/>
    <mergeCell ref="D245:D248"/>
    <mergeCell ref="E245:E248"/>
    <mergeCell ref="F245:F248"/>
    <mergeCell ref="A241:A244"/>
    <mergeCell ref="B241:B244"/>
    <mergeCell ref="C241:C244"/>
    <mergeCell ref="D241:D244"/>
    <mergeCell ref="E241:E244"/>
    <mergeCell ref="F233:F236"/>
    <mergeCell ref="A237:A240"/>
    <mergeCell ref="B237:B240"/>
    <mergeCell ref="C237:C240"/>
    <mergeCell ref="D237:D240"/>
    <mergeCell ref="E237:E240"/>
    <mergeCell ref="F237:F240"/>
    <mergeCell ref="A233:A236"/>
    <mergeCell ref="B233:B236"/>
    <mergeCell ref="C233:C236"/>
    <mergeCell ref="D233:D236"/>
    <mergeCell ref="E233:E236"/>
    <mergeCell ref="F225:F228"/>
    <mergeCell ref="A229:A232"/>
    <mergeCell ref="B229:B232"/>
    <mergeCell ref="C229:C232"/>
    <mergeCell ref="D229:D232"/>
    <mergeCell ref="E229:E232"/>
    <mergeCell ref="F229:F232"/>
    <mergeCell ref="A225:A228"/>
    <mergeCell ref="B225:B228"/>
    <mergeCell ref="C225:C228"/>
    <mergeCell ref="D225:D228"/>
    <mergeCell ref="E225:E228"/>
    <mergeCell ref="F217:F220"/>
    <mergeCell ref="A221:A224"/>
    <mergeCell ref="B221:B224"/>
    <mergeCell ref="C221:C224"/>
    <mergeCell ref="D221:D224"/>
    <mergeCell ref="E221:E224"/>
    <mergeCell ref="F221:F224"/>
    <mergeCell ref="A217:A220"/>
    <mergeCell ref="B217:B220"/>
    <mergeCell ref="C217:C220"/>
    <mergeCell ref="D217:D220"/>
    <mergeCell ref="E217:E220"/>
    <mergeCell ref="F209:F212"/>
    <mergeCell ref="A213:A216"/>
    <mergeCell ref="B213:B216"/>
    <mergeCell ref="C213:C216"/>
    <mergeCell ref="D213:D216"/>
    <mergeCell ref="E213:E216"/>
    <mergeCell ref="F213:F216"/>
    <mergeCell ref="A209:A212"/>
    <mergeCell ref="B209:B212"/>
    <mergeCell ref="C209:C212"/>
    <mergeCell ref="D209:D212"/>
    <mergeCell ref="E209:E212"/>
    <mergeCell ref="F201:F204"/>
    <mergeCell ref="A205:A208"/>
    <mergeCell ref="B205:B208"/>
    <mergeCell ref="C205:C208"/>
    <mergeCell ref="D205:D208"/>
    <mergeCell ref="E205:E208"/>
    <mergeCell ref="F205:F208"/>
    <mergeCell ref="A201:A204"/>
    <mergeCell ref="B201:B204"/>
    <mergeCell ref="C201:C204"/>
    <mergeCell ref="D201:D204"/>
    <mergeCell ref="E201:E204"/>
    <mergeCell ref="F193:F196"/>
    <mergeCell ref="A197:A200"/>
    <mergeCell ref="B197:B200"/>
    <mergeCell ref="C197:C200"/>
    <mergeCell ref="D197:D200"/>
    <mergeCell ref="E197:E200"/>
    <mergeCell ref="F197:F200"/>
    <mergeCell ref="A193:A196"/>
    <mergeCell ref="B193:B196"/>
    <mergeCell ref="C193:C196"/>
    <mergeCell ref="D193:D196"/>
    <mergeCell ref="E193:E196"/>
    <mergeCell ref="F185:F188"/>
    <mergeCell ref="A189:A192"/>
    <mergeCell ref="B189:B192"/>
    <mergeCell ref="C189:C192"/>
    <mergeCell ref="D189:D192"/>
    <mergeCell ref="E189:E192"/>
    <mergeCell ref="F189:F192"/>
    <mergeCell ref="A185:A188"/>
    <mergeCell ref="B185:B188"/>
    <mergeCell ref="C185:C188"/>
    <mergeCell ref="D185:D188"/>
    <mergeCell ref="E185:E188"/>
    <mergeCell ref="F177:F180"/>
    <mergeCell ref="A181:A184"/>
    <mergeCell ref="B181:B184"/>
    <mergeCell ref="C181:C184"/>
    <mergeCell ref="D181:D184"/>
    <mergeCell ref="E181:E184"/>
    <mergeCell ref="F181:F184"/>
    <mergeCell ref="A177:A180"/>
    <mergeCell ref="B177:B180"/>
    <mergeCell ref="C177:C180"/>
    <mergeCell ref="D177:D180"/>
    <mergeCell ref="E177:E180"/>
    <mergeCell ref="F169:F172"/>
    <mergeCell ref="A173:A176"/>
    <mergeCell ref="B173:B176"/>
    <mergeCell ref="C173:C176"/>
    <mergeCell ref="D173:D176"/>
    <mergeCell ref="E173:E176"/>
    <mergeCell ref="F173:F176"/>
    <mergeCell ref="A169:A172"/>
    <mergeCell ref="B169:B172"/>
    <mergeCell ref="C169:C172"/>
    <mergeCell ref="D169:D172"/>
    <mergeCell ref="E169:E172"/>
    <mergeCell ref="F161:F164"/>
    <mergeCell ref="A165:A168"/>
    <mergeCell ref="B165:B168"/>
    <mergeCell ref="C165:C168"/>
    <mergeCell ref="D165:D168"/>
    <mergeCell ref="E165:E168"/>
    <mergeCell ref="F165:F168"/>
    <mergeCell ref="A161:A164"/>
    <mergeCell ref="B161:B164"/>
    <mergeCell ref="C161:C164"/>
    <mergeCell ref="D161:D164"/>
    <mergeCell ref="E161:E164"/>
    <mergeCell ref="F153:F156"/>
    <mergeCell ref="A157:A160"/>
    <mergeCell ref="B157:B160"/>
    <mergeCell ref="C157:C160"/>
    <mergeCell ref="D157:D160"/>
    <mergeCell ref="E157:E160"/>
    <mergeCell ref="F157:F160"/>
    <mergeCell ref="A153:A156"/>
    <mergeCell ref="B153:B156"/>
    <mergeCell ref="C153:C156"/>
    <mergeCell ref="D153:D156"/>
    <mergeCell ref="E153:E156"/>
    <mergeCell ref="F145:F148"/>
    <mergeCell ref="A149:A152"/>
    <mergeCell ref="B149:B152"/>
    <mergeCell ref="C149:C152"/>
    <mergeCell ref="D149:D152"/>
    <mergeCell ref="E149:E152"/>
    <mergeCell ref="F149:F152"/>
    <mergeCell ref="A145:A148"/>
    <mergeCell ref="B145:B148"/>
    <mergeCell ref="C145:C148"/>
    <mergeCell ref="D145:D148"/>
    <mergeCell ref="E145:E148"/>
    <mergeCell ref="F137:F140"/>
    <mergeCell ref="A141:A144"/>
    <mergeCell ref="B141:B144"/>
    <mergeCell ref="C141:C144"/>
    <mergeCell ref="D141:D144"/>
    <mergeCell ref="E141:E144"/>
    <mergeCell ref="F141:F144"/>
    <mergeCell ref="A137:A140"/>
    <mergeCell ref="B137:B140"/>
    <mergeCell ref="C137:C140"/>
    <mergeCell ref="D137:D140"/>
    <mergeCell ref="E137:E140"/>
    <mergeCell ref="F129:F132"/>
    <mergeCell ref="A133:A136"/>
    <mergeCell ref="B133:B136"/>
    <mergeCell ref="C133:C136"/>
    <mergeCell ref="D133:D136"/>
    <mergeCell ref="E133:E136"/>
    <mergeCell ref="F133:F136"/>
    <mergeCell ref="A129:A132"/>
    <mergeCell ref="B129:B132"/>
    <mergeCell ref="C129:C132"/>
    <mergeCell ref="D129:D132"/>
    <mergeCell ref="E129:E132"/>
    <mergeCell ref="F121:F124"/>
    <mergeCell ref="A125:A128"/>
    <mergeCell ref="B125:B128"/>
    <mergeCell ref="C125:C128"/>
    <mergeCell ref="D125:D128"/>
    <mergeCell ref="E125:E128"/>
    <mergeCell ref="F125:F128"/>
    <mergeCell ref="A121:A124"/>
    <mergeCell ref="B121:B124"/>
    <mergeCell ref="C121:C124"/>
    <mergeCell ref="D121:D124"/>
    <mergeCell ref="E121:E124"/>
    <mergeCell ref="F113:F116"/>
    <mergeCell ref="A117:A120"/>
    <mergeCell ref="B117:B120"/>
    <mergeCell ref="C117:C120"/>
    <mergeCell ref="D117:D120"/>
    <mergeCell ref="E117:E120"/>
    <mergeCell ref="F117:F120"/>
    <mergeCell ref="A113:A116"/>
    <mergeCell ref="B113:B116"/>
    <mergeCell ref="C113:C116"/>
    <mergeCell ref="D113:D116"/>
    <mergeCell ref="E113:E116"/>
    <mergeCell ref="F105:F108"/>
    <mergeCell ref="A109:A112"/>
    <mergeCell ref="B109:B112"/>
    <mergeCell ref="C109:C112"/>
    <mergeCell ref="D109:D112"/>
    <mergeCell ref="E109:E112"/>
    <mergeCell ref="F109:F112"/>
    <mergeCell ref="A105:A108"/>
    <mergeCell ref="B105:B108"/>
    <mergeCell ref="C105:C108"/>
    <mergeCell ref="D105:D108"/>
    <mergeCell ref="E105:E108"/>
    <mergeCell ref="F97:F100"/>
    <mergeCell ref="A101:A104"/>
    <mergeCell ref="B101:B104"/>
    <mergeCell ref="C101:C104"/>
    <mergeCell ref="D101:D104"/>
    <mergeCell ref="E101:E104"/>
    <mergeCell ref="F101:F104"/>
    <mergeCell ref="A97:A100"/>
    <mergeCell ref="B97:B100"/>
    <mergeCell ref="C97:C100"/>
    <mergeCell ref="D97:D100"/>
    <mergeCell ref="E97:E100"/>
    <mergeCell ref="F89:F92"/>
    <mergeCell ref="A93:A96"/>
    <mergeCell ref="B93:B96"/>
    <mergeCell ref="C93:C96"/>
    <mergeCell ref="D93:D96"/>
    <mergeCell ref="E93:E96"/>
    <mergeCell ref="F93:F96"/>
    <mergeCell ref="A89:A92"/>
    <mergeCell ref="B89:B92"/>
    <mergeCell ref="C89:C92"/>
    <mergeCell ref="D89:D92"/>
    <mergeCell ref="E89:E92"/>
    <mergeCell ref="F81:F84"/>
    <mergeCell ref="A85:A88"/>
    <mergeCell ref="B85:B88"/>
    <mergeCell ref="C85:C88"/>
    <mergeCell ref="D85:D88"/>
    <mergeCell ref="E85:E88"/>
    <mergeCell ref="F85:F88"/>
    <mergeCell ref="A81:A84"/>
    <mergeCell ref="B81:B84"/>
    <mergeCell ref="C81:C84"/>
    <mergeCell ref="D81:D84"/>
    <mergeCell ref="E81:E84"/>
    <mergeCell ref="F73:F76"/>
    <mergeCell ref="A77:A80"/>
    <mergeCell ref="B77:B80"/>
    <mergeCell ref="C77:C80"/>
    <mergeCell ref="D77:D80"/>
    <mergeCell ref="E77:E80"/>
    <mergeCell ref="F77:F80"/>
    <mergeCell ref="A73:A76"/>
    <mergeCell ref="B73:B76"/>
    <mergeCell ref="C73:C76"/>
    <mergeCell ref="D73:D76"/>
    <mergeCell ref="E73:E76"/>
    <mergeCell ref="F65:F68"/>
    <mergeCell ref="A69:A72"/>
    <mergeCell ref="B69:B72"/>
    <mergeCell ref="C69:C72"/>
    <mergeCell ref="D69:D72"/>
    <mergeCell ref="E69:E72"/>
    <mergeCell ref="F69:F72"/>
    <mergeCell ref="A65:A68"/>
    <mergeCell ref="B65:B68"/>
    <mergeCell ref="C65:C68"/>
    <mergeCell ref="D65:D68"/>
    <mergeCell ref="E65:E68"/>
    <mergeCell ref="F57:F60"/>
    <mergeCell ref="A61:A64"/>
    <mergeCell ref="B61:B64"/>
    <mergeCell ref="C61:C64"/>
    <mergeCell ref="D61:D64"/>
    <mergeCell ref="E61:E64"/>
    <mergeCell ref="F61:F64"/>
    <mergeCell ref="A57:A60"/>
    <mergeCell ref="B57:B60"/>
    <mergeCell ref="C57:C60"/>
    <mergeCell ref="D57:D60"/>
    <mergeCell ref="E57:E60"/>
    <mergeCell ref="F49:F52"/>
    <mergeCell ref="A53:A56"/>
    <mergeCell ref="B53:B56"/>
    <mergeCell ref="C53:C56"/>
    <mergeCell ref="D53:D56"/>
    <mergeCell ref="E53:E56"/>
    <mergeCell ref="F53:F56"/>
    <mergeCell ref="A49:A52"/>
    <mergeCell ref="B49:B52"/>
    <mergeCell ref="C49:C52"/>
    <mergeCell ref="D49:D52"/>
    <mergeCell ref="E49:E52"/>
    <mergeCell ref="F41:F44"/>
    <mergeCell ref="A45:A48"/>
    <mergeCell ref="B45:B48"/>
    <mergeCell ref="C45:C48"/>
    <mergeCell ref="D45:D48"/>
    <mergeCell ref="E45:E48"/>
    <mergeCell ref="F45:F48"/>
    <mergeCell ref="A41:A44"/>
    <mergeCell ref="B41:B44"/>
    <mergeCell ref="C41:C44"/>
    <mergeCell ref="D41:D44"/>
    <mergeCell ref="E41:E44"/>
    <mergeCell ref="A37:A40"/>
    <mergeCell ref="B37:B40"/>
    <mergeCell ref="C37:C40"/>
    <mergeCell ref="D37:D40"/>
    <mergeCell ref="E37:E40"/>
    <mergeCell ref="F37:F40"/>
    <mergeCell ref="A33:A36"/>
    <mergeCell ref="B33:B36"/>
    <mergeCell ref="C33:C36"/>
    <mergeCell ref="D33:D36"/>
    <mergeCell ref="E33:E36"/>
    <mergeCell ref="D29:D32"/>
    <mergeCell ref="E29:E32"/>
    <mergeCell ref="F29:F32"/>
    <mergeCell ref="A25:A28"/>
    <mergeCell ref="B25:B28"/>
    <mergeCell ref="C25:C28"/>
    <mergeCell ref="D25:D28"/>
    <mergeCell ref="E25:E28"/>
    <mergeCell ref="F33:F36"/>
    <mergeCell ref="A405:G405"/>
    <mergeCell ref="E13:E16"/>
    <mergeCell ref="F13:F16"/>
    <mergeCell ref="T13:T15"/>
    <mergeCell ref="A9:A12"/>
    <mergeCell ref="B9:B12"/>
    <mergeCell ref="C9:C12"/>
    <mergeCell ref="D9:D12"/>
    <mergeCell ref="E9:E12"/>
    <mergeCell ref="F9:F12"/>
    <mergeCell ref="A21:A24"/>
    <mergeCell ref="B21:B24"/>
    <mergeCell ref="C21:C24"/>
    <mergeCell ref="D21:D24"/>
    <mergeCell ref="E21:E24"/>
    <mergeCell ref="F21:F24"/>
    <mergeCell ref="A17:A20"/>
    <mergeCell ref="B17:B20"/>
    <mergeCell ref="C17:C20"/>
    <mergeCell ref="D17:D20"/>
    <mergeCell ref="E17:E20"/>
    <mergeCell ref="A29:A32"/>
    <mergeCell ref="B29:B32"/>
    <mergeCell ref="C29:C32"/>
  </mergeCells>
  <pageMargins left="0" right="0" top="0.25" bottom="0.25" header="0" footer="0"/>
  <pageSetup scale="64" orientation="landscape" verticalDpi="0" r:id="rId1"/>
  <rowBreaks count="6" manualBreakCount="6">
    <brk id="60" max="16383" man="1"/>
    <brk id="116" max="19" man="1"/>
    <brk id="176" max="16383" man="1"/>
    <brk id="232" max="16383" man="1"/>
    <brk id="292" max="16383" man="1"/>
    <brk id="352" max="16383" man="1"/>
  </rowBreaks>
</worksheet>
</file>

<file path=xl/worksheets/sheet5.xml><?xml version="1.0" encoding="utf-8"?>
<worksheet xmlns="http://schemas.openxmlformats.org/spreadsheetml/2006/main" xmlns:r="http://schemas.openxmlformats.org/officeDocument/2006/relationships">
  <sheetPr>
    <tabColor rgb="FFFFFF00"/>
  </sheetPr>
  <dimension ref="A1:O34"/>
  <sheetViews>
    <sheetView tabSelected="1" workbookViewId="0">
      <selection activeCell="A8" sqref="A8"/>
    </sheetView>
  </sheetViews>
  <sheetFormatPr defaultRowHeight="14.5"/>
  <cols>
    <col min="1" max="1" width="25.54296875" customWidth="1"/>
    <col min="2" max="2" width="12" customWidth="1"/>
    <col min="3" max="3" width="17.7265625" customWidth="1"/>
    <col min="4" max="4" width="17" customWidth="1"/>
    <col min="5" max="5" width="7.90625" customWidth="1"/>
    <col min="6" max="6" width="6.453125" customWidth="1"/>
    <col min="7" max="7" width="3.7265625" customWidth="1"/>
    <col min="8" max="8" width="5.26953125" customWidth="1"/>
    <col min="9" max="9" width="5.6328125" customWidth="1"/>
    <col min="10" max="10" width="7" customWidth="1"/>
    <col min="11" max="11" width="6.36328125" customWidth="1"/>
  </cols>
  <sheetData>
    <row r="1" spans="1:13" ht="16" thickTop="1">
      <c r="A1" s="163" t="s">
        <v>65</v>
      </c>
      <c r="B1" s="164"/>
      <c r="C1" s="164"/>
      <c r="D1" s="164"/>
      <c r="E1" s="164"/>
      <c r="F1" s="164"/>
      <c r="G1" s="164"/>
      <c r="H1" s="164"/>
      <c r="I1" s="164"/>
      <c r="J1" s="164"/>
      <c r="K1" s="164"/>
      <c r="L1" s="164"/>
      <c r="M1" s="165"/>
    </row>
    <row r="2" spans="1:13" ht="23">
      <c r="A2" s="166" t="s">
        <v>66</v>
      </c>
      <c r="B2" s="167"/>
      <c r="C2" s="167"/>
      <c r="D2" s="167"/>
      <c r="E2" s="167"/>
      <c r="F2" s="167"/>
      <c r="G2" s="167"/>
      <c r="H2" s="167"/>
      <c r="I2" s="167"/>
      <c r="J2" s="167"/>
      <c r="K2" s="167"/>
      <c r="L2" s="167"/>
      <c r="M2" s="168"/>
    </row>
    <row r="3" spans="1:13" ht="16.5">
      <c r="A3" s="35" t="str">
        <f>' DATA BASE'!A1</f>
        <v>dcso</v>
      </c>
      <c r="B3" s="169">
        <f>' DATA BASE'!B1</f>
        <v>0</v>
      </c>
      <c r="C3" s="169"/>
      <c r="D3" s="169"/>
      <c r="E3" s="169"/>
      <c r="F3" s="169"/>
      <c r="G3" s="169"/>
      <c r="H3" s="169"/>
      <c r="I3" s="169"/>
      <c r="J3" s="169"/>
      <c r="K3" s="169"/>
      <c r="L3" s="169"/>
      <c r="M3" s="170"/>
    </row>
    <row r="4" spans="1:13" ht="19.25" customHeight="1">
      <c r="A4" s="175" t="str">
        <f>'GPF Calculation'!A3</f>
        <v>ihHghHn?cHeN'sh dh ;N/Nw?AN ;kb</v>
      </c>
      <c r="B4" s="176"/>
      <c r="C4" s="176"/>
      <c r="D4" s="177"/>
      <c r="E4" s="33">
        <f>'GPF Calculation'!E3</f>
        <v>2011</v>
      </c>
      <c r="F4" s="171" t="str">
        <f>'GPF Calculation'!F3</f>
        <v>^2012</v>
      </c>
      <c r="G4" s="171"/>
      <c r="H4" s="171"/>
      <c r="I4" s="172"/>
      <c r="J4" s="173"/>
      <c r="K4" s="173"/>
      <c r="L4" s="173"/>
      <c r="M4" s="174"/>
    </row>
    <row r="5" spans="1:13" ht="19.5">
      <c r="A5" s="178" t="str">
        <f>'GPF Calculation'!E7</f>
        <v>ftnkI do</v>
      </c>
      <c r="B5" s="179"/>
      <c r="C5" s="180"/>
      <c r="D5" s="189" t="str">
        <f>'GPF Calculation'!F7</f>
        <v>UPTO 30/11/2011</v>
      </c>
      <c r="E5" s="190"/>
      <c r="F5" s="191"/>
      <c r="G5" s="192">
        <f>'GPF Calculation'!F8</f>
        <v>0.08</v>
      </c>
      <c r="H5" s="192"/>
      <c r="I5" s="193" t="str">
        <f>'GPF Calculation'!H7</f>
        <v>FROM  1/12/2011</v>
      </c>
      <c r="J5" s="193"/>
      <c r="K5" s="193"/>
      <c r="L5" s="194">
        <f>'GPF Calculation'!H8</f>
        <v>8.5999999999999993E-2</v>
      </c>
      <c r="M5" s="195"/>
    </row>
    <row r="6" spans="1:13" ht="49.5">
      <c r="A6" s="45" t="s">
        <v>35</v>
      </c>
      <c r="B6" s="46" t="s">
        <v>67</v>
      </c>
      <c r="C6" s="46" t="s">
        <v>8</v>
      </c>
      <c r="D6" s="46" t="s">
        <v>72</v>
      </c>
      <c r="E6" s="181" t="s">
        <v>68</v>
      </c>
      <c r="F6" s="181"/>
      <c r="G6" s="181"/>
      <c r="H6" s="181"/>
      <c r="I6" s="181" t="s">
        <v>69</v>
      </c>
      <c r="J6" s="181"/>
      <c r="K6" s="181"/>
      <c r="L6" s="182" t="s">
        <v>70</v>
      </c>
      <c r="M6" s="183"/>
    </row>
    <row r="7" spans="1:13">
      <c r="A7" s="47">
        <v>1</v>
      </c>
      <c r="B7" s="48">
        <v>2</v>
      </c>
      <c r="C7" s="48">
        <v>3</v>
      </c>
      <c r="D7" s="48">
        <v>4</v>
      </c>
      <c r="E7" s="184">
        <v>5</v>
      </c>
      <c r="F7" s="184"/>
      <c r="G7" s="184"/>
      <c r="H7" s="184"/>
      <c r="I7" s="184">
        <v>6</v>
      </c>
      <c r="J7" s="184"/>
      <c r="K7" s="184"/>
      <c r="L7" s="184">
        <v>7</v>
      </c>
      <c r="M7" s="188"/>
    </row>
    <row r="8" spans="1:13" ht="46.25" customHeight="1" thickBot="1">
      <c r="A8" s="49" t="str">
        <f>'GPF Calculation'!B5</f>
        <v>re</v>
      </c>
      <c r="B8" s="50">
        <f>'GPF Calculation'!F6</f>
        <v>0</v>
      </c>
      <c r="C8" s="51">
        <f>'GPF Calculation'!B7</f>
        <v>0</v>
      </c>
      <c r="D8" s="51">
        <f>'GPF Calculation'!C27</f>
        <v>49440</v>
      </c>
      <c r="E8" s="185">
        <f>'GPF Calculation'!C28</f>
        <v>161</v>
      </c>
      <c r="F8" s="185"/>
      <c r="G8" s="185"/>
      <c r="H8" s="185"/>
      <c r="I8" s="185">
        <f>'GPF Calculation'!C32</f>
        <v>0</v>
      </c>
      <c r="J8" s="185"/>
      <c r="K8" s="185"/>
      <c r="L8" s="186">
        <f>'GPF Calculation'!C33</f>
        <v>50657</v>
      </c>
      <c r="M8" s="187"/>
    </row>
    <row r="9" spans="1:13" ht="15.65" customHeight="1" thickTop="1">
      <c r="A9" s="154" t="str">
        <f>((((((("( Rs. "&amp;LOOKUP(IF((INT((RIGHT(L8,7)/100000))&gt;19),INT((RIGHT(L8,7)/1000000)),IF((INT((RIGHT(L8,7)/100000))&gt;=10),INT((RIGHT(L8,7)/100000)),0)),{0,1,2,3,4,5,6,7,8,9,10,11,12,13,14,15,16,17,18,19},{""," TEN "," TWENTY "," THIRTY "," FOURTY "," FIFTY "," SIXTY "," SEVENTY "," EIGHTY "," NINETY "," TEN "," ELEVEN "," TWELVE "," THIRTEEN "," FOURTEEN "," FIFTEEN "," SIXTEEN"," SEVENTEEN"," EIGHTEEN "," NINETEEN "}))&amp;IF(((IF((INT((RIGHT(L8,7)/100000))&gt;19),INT((RIGHT(L8,7)/1000000)),IF((INT((RIGHT(L8,7)/100000))&gt;=10),INT((RIGHT(L8,7)/100000)),0))+IF((INT((RIGHT(L8,7)/100000))&gt;19),INT((RIGHT(L8,6)/100000)),IF((INT((RIGHT(L8,7)/100000))&gt;10),0,INT((RIGHT(L8,6)/100000)))))&gt;0),(LOOKUP(IF((INT((RIGHT(L8,7)/100000))&gt;19),INT((RIGHT(L8,6)/100000)),IF((INT((RIGHT(L8,7)/100000))&gt;10),0,INT((RIGHT(L8,6)/100000)))),{0,1,2,3,4,5,6,7,8,9,10,11,12,13,14,15,16,17,18,19},{""," ONE "," TWO "," THREE "," FOUR "," FIVE "," SIX "," SEVEN "," EIGHT "," NINE "," TEN "," ELEVEN "," TWELVE "," THIRTEEN "," FOURTEEN "," FIFTEEN "," SIXTEEN"," SEVENTEEN"," EIGHTEEN "," NINETEEN "})&amp;" LAKH ")," "))&amp;LOOKUP(IF((INT((RIGHT(L8,5)/1000))&gt;19),INT((RIGHT(L8,5)/10000)),IF((INT((RIGHT(L8,5)/1000))&gt;=10),INT((RIGHT(L8,5)/1000)),0)),{0,1,2,3,4,5,6,7,8,9,10,11,12,13,14,15,16,17,18,19},{""," TEN "," TWENTY "," THIRTY "," FOURTY "," FIFTY "," SIXTY "," SEVENTY "," EIGHTY "," NINETY "," TEN "," ELEVEN "," TWELVE "," THIRTEEN "," FOURTEEN "," FIFTEEN "," SIXTEEN"," SEVENTEEN"," EIGHTEEN "," NINETEEN "}))&amp;IF(((IF((INT((RIGHT(L8,5)/1000))&gt;19),INT((RIGHT(L8,4)/1000)),IF((INT((RIGHT(L8,5)/1000))&gt;10),0,INT((RIGHT(L8,4)/1000))))+IF((INT((RIGHT(L8,5)/1000))&gt;19),INT((RIGHT(L8,5)/10000)),IF((INT((RIGHT(L8,5)/1000))&gt;=10),INT((RIGHT(L8,5)/1000)),0)))&gt;0),(LOOKUP(IF((INT((RIGHT(L8,5)/1000))&gt;19),INT((RIGHT(L8,4)/1000)),IF((INT((RIGHT(L8,5)/1000))&gt;10),0,INT((RIGHT(L8,4)/1000)))),{0,1,2,3,4,5,6,7,8,9,10,11,12,13,14,15,16,17,18,19},{""," ONE "," TWO "," THREE "," FOUR "," FIVE "," SIX "," SEVEN "," EIGHT "," NINE "," TEN "," ELEVEN "," TWELVE "," THIRTEEN "," FOURTEEN "," FIFTEEN "," SIXTEEN"," SEVENTEEN"," EIGHTEEN "," NINETEEN "})&amp;" THOUSAND ")," "))&amp;IF(((INT(((RIGHT(L8,3))/100)))&gt;0),(LOOKUP(INT(((RIGHT(L8,3))/100)),{0,1,2,3,4,5,6,7,8,9,10,11,12,13,14,15,16,17,18,19},{""," ONE "," TWO "," THREE "," FOUR "," FIVE "," SIX "," SEVEN "," EIGHT "," NINE "," TEN "," ELEVEN "," TWELVE "," THIRTEEN "," FOURTEEN "," FIFTEEN "," SIXTEEN"," SEVENTEEN"," EIGHTEEN "," NINETEEN "})&amp;" HUNDRED ")," "))&amp;LOOKUP(IF((INT(RIGHT(L8,2))&gt;19),INT((RIGHT(L8,2)/10)),IF((INT(RIGHT(L8,2))&gt;=10),INT(RIGHT(L8,2)),0)),{0,1,2,3,4,5,6,7,8,9,10,11,12,13,14,15,16,17,18,19},{""," TEN "," TWENTY "," THIRTY "," FOURTY "," FIFTY "," SIXTY "," SEVENTY "," EIGHTY "," NINETY "," TEN "," ELEVEN "," TWELVE "," THIRTEEN "," FOURTEEN "," FIFTEEN "," SIXTEEN"," SEVENTEEN"," EIGHTEEN "," NINETEEN "}))&amp;LOOKUP(IF((INT(RIGHT(L8,2))&lt;10),INT(RIGHT(L8,1)),IF((INT(RIGHT(L8,2))&lt;20),0,INT(RIGHT(L8,1)))),{0,1,2,3,4,5,6,7,8,9,10,11,12,13,14,15,16,17,18,19},{""," ONE "," TWO "," THREE "," FOUR "," FIVE "," SIX "," SEVEN "," EIGHT "," NINE "," TEN "," ELEVEN "," TWELVE "," THIRTEEN "," FOURTEEN "," FIFTEEN "," SIXTEEN"," SEVENTEEN"," EIGHTEEN "," NINETEEN "}))&amp;" Only)"</f>
        <v>( Rs.   FIFTY  THOUSAND  SIX  HUNDRED  FIFTY  SEVEN  Only)</v>
      </c>
      <c r="B9" s="155"/>
      <c r="C9" s="155"/>
      <c r="D9" s="155"/>
      <c r="E9" s="155"/>
      <c r="F9" s="156"/>
      <c r="G9" s="143"/>
      <c r="H9" s="144"/>
      <c r="I9" s="144"/>
      <c r="J9" s="144"/>
      <c r="K9" s="144"/>
      <c r="L9" s="144"/>
      <c r="M9" s="145"/>
    </row>
    <row r="10" spans="1:13" ht="15.65" customHeight="1">
      <c r="A10" s="157"/>
      <c r="B10" s="158"/>
      <c r="C10" s="158"/>
      <c r="D10" s="158"/>
      <c r="E10" s="158"/>
      <c r="F10" s="159"/>
      <c r="G10" s="146"/>
      <c r="H10" s="147"/>
      <c r="I10" s="147"/>
      <c r="J10" s="147"/>
      <c r="K10" s="147"/>
      <c r="L10" s="147"/>
      <c r="M10" s="148"/>
    </row>
    <row r="11" spans="1:13" ht="15.65" customHeight="1">
      <c r="A11" s="157"/>
      <c r="B11" s="158"/>
      <c r="C11" s="158"/>
      <c r="D11" s="158"/>
      <c r="E11" s="158"/>
      <c r="F11" s="159"/>
      <c r="G11" s="146"/>
      <c r="H11" s="147"/>
      <c r="I11" s="147"/>
      <c r="J11" s="147"/>
      <c r="K11" s="147"/>
      <c r="L11" s="147"/>
      <c r="M11" s="148"/>
    </row>
    <row r="12" spans="1:13" ht="15.65" customHeight="1">
      <c r="A12" s="157"/>
      <c r="B12" s="158"/>
      <c r="C12" s="158"/>
      <c r="D12" s="158"/>
      <c r="E12" s="158"/>
      <c r="F12" s="159"/>
      <c r="G12" s="146"/>
      <c r="H12" s="147"/>
      <c r="I12" s="147"/>
      <c r="J12" s="147"/>
      <c r="K12" s="147"/>
      <c r="L12" s="147"/>
      <c r="M12" s="148"/>
    </row>
    <row r="13" spans="1:13" ht="15.65" customHeight="1">
      <c r="A13" s="157"/>
      <c r="B13" s="158"/>
      <c r="C13" s="158"/>
      <c r="D13" s="158"/>
      <c r="E13" s="158"/>
      <c r="F13" s="159"/>
      <c r="G13" s="146"/>
      <c r="H13" s="147"/>
      <c r="I13" s="147"/>
      <c r="J13" s="147"/>
      <c r="K13" s="147"/>
      <c r="L13" s="147"/>
      <c r="M13" s="148"/>
    </row>
    <row r="14" spans="1:13" ht="15.65" customHeight="1">
      <c r="A14" s="157"/>
      <c r="B14" s="158"/>
      <c r="C14" s="158"/>
      <c r="D14" s="158"/>
      <c r="E14" s="158"/>
      <c r="F14" s="159"/>
      <c r="G14" s="146"/>
      <c r="H14" s="147"/>
      <c r="I14" s="147"/>
      <c r="J14" s="147"/>
      <c r="K14" s="147"/>
      <c r="L14" s="147"/>
      <c r="M14" s="148"/>
    </row>
    <row r="15" spans="1:13" ht="15.65" customHeight="1" thickBot="1">
      <c r="A15" s="157"/>
      <c r="B15" s="158"/>
      <c r="C15" s="158"/>
      <c r="D15" s="158"/>
      <c r="E15" s="158"/>
      <c r="F15" s="159"/>
      <c r="G15" s="149"/>
      <c r="H15" s="150"/>
      <c r="I15" s="150"/>
      <c r="J15" s="150"/>
      <c r="K15" s="150"/>
      <c r="L15" s="150"/>
      <c r="M15" s="151"/>
    </row>
    <row r="16" spans="1:13" ht="20.399999999999999" customHeight="1" thickTop="1" thickBot="1">
      <c r="A16" s="160"/>
      <c r="B16" s="161"/>
      <c r="C16" s="161"/>
      <c r="D16" s="161"/>
      <c r="E16" s="161"/>
      <c r="F16" s="162"/>
      <c r="G16" s="152" t="s">
        <v>71</v>
      </c>
      <c r="H16" s="152"/>
      <c r="I16" s="152"/>
      <c r="J16" s="152"/>
      <c r="K16" s="152"/>
      <c r="L16" s="152"/>
      <c r="M16" s="153"/>
    </row>
    <row r="17" spans="1:15" ht="16" thickTop="1">
      <c r="A17" s="34"/>
      <c r="B17" s="34"/>
      <c r="C17" s="34"/>
      <c r="D17" s="34"/>
      <c r="E17" s="34"/>
      <c r="F17" s="34"/>
      <c r="G17" s="34"/>
      <c r="H17" s="34"/>
      <c r="I17" s="34"/>
      <c r="J17" s="34"/>
      <c r="K17" s="34"/>
      <c r="L17" s="34"/>
      <c r="M17" s="34"/>
    </row>
    <row r="20" spans="1:15">
      <c r="I20" s="15"/>
      <c r="J20" s="15"/>
      <c r="K20" s="15"/>
      <c r="L20" s="15"/>
      <c r="M20" s="15"/>
      <c r="N20" s="15"/>
      <c r="O20" s="15"/>
    </row>
    <row r="21" spans="1:15">
      <c r="I21" s="15"/>
      <c r="J21" s="15"/>
      <c r="K21" s="15"/>
      <c r="L21" s="15"/>
      <c r="M21" s="15"/>
      <c r="N21" s="15"/>
      <c r="O21" s="15"/>
    </row>
    <row r="22" spans="1:15">
      <c r="I22" s="15"/>
      <c r="J22" s="15"/>
      <c r="K22" s="15"/>
      <c r="L22" s="15"/>
      <c r="M22" s="15"/>
      <c r="N22" s="15"/>
      <c r="O22" s="15"/>
    </row>
    <row r="23" spans="1:15">
      <c r="I23" s="15"/>
      <c r="J23" s="15"/>
      <c r="K23" s="15"/>
      <c r="L23" s="15"/>
      <c r="M23" s="15"/>
      <c r="N23" s="15"/>
      <c r="O23" s="15"/>
    </row>
    <row r="24" spans="1:15">
      <c r="I24" s="15"/>
      <c r="J24" s="15"/>
      <c r="K24" s="15"/>
      <c r="L24" s="15"/>
      <c r="M24" s="15"/>
      <c r="N24" s="15"/>
      <c r="O24" s="15"/>
    </row>
    <row r="25" spans="1:15">
      <c r="I25" s="15"/>
      <c r="J25" s="15"/>
      <c r="K25" s="15"/>
      <c r="L25" s="15"/>
      <c r="M25" s="15"/>
      <c r="N25" s="15"/>
      <c r="O25" s="15"/>
    </row>
    <row r="26" spans="1:15">
      <c r="I26" s="15"/>
      <c r="J26" s="15"/>
      <c r="K26" s="15"/>
      <c r="L26" s="15"/>
      <c r="M26" s="15"/>
      <c r="N26" s="15"/>
      <c r="O26" s="15"/>
    </row>
    <row r="27" spans="1:15">
      <c r="I27" s="15"/>
      <c r="J27" s="15"/>
      <c r="K27" s="15"/>
      <c r="L27" s="15"/>
      <c r="M27" s="15"/>
      <c r="N27" s="15"/>
      <c r="O27" s="15"/>
    </row>
    <row r="28" spans="1:15">
      <c r="I28" s="15"/>
      <c r="J28" s="15"/>
      <c r="K28" s="15"/>
      <c r="L28" s="15"/>
      <c r="M28" s="15"/>
      <c r="N28" s="15"/>
      <c r="O28" s="15"/>
    </row>
    <row r="29" spans="1:15">
      <c r="I29" s="15"/>
      <c r="J29" s="15"/>
      <c r="K29" s="15"/>
      <c r="L29" s="15"/>
      <c r="M29" s="15"/>
      <c r="N29" s="15"/>
      <c r="O29" s="15"/>
    </row>
    <row r="30" spans="1:15">
      <c r="I30" s="15"/>
      <c r="J30" s="15"/>
      <c r="K30" s="15"/>
      <c r="L30" s="15"/>
      <c r="M30" s="15"/>
      <c r="N30" s="15"/>
      <c r="O30" s="15"/>
    </row>
    <row r="31" spans="1:15">
      <c r="I31" s="15"/>
      <c r="J31" s="15"/>
      <c r="K31" s="15"/>
      <c r="L31" s="15"/>
      <c r="M31" s="15"/>
      <c r="N31" s="15"/>
      <c r="O31" s="15"/>
    </row>
    <row r="32" spans="1:15">
      <c r="I32" s="15"/>
      <c r="J32" s="15"/>
      <c r="K32" s="15"/>
      <c r="L32" s="15"/>
      <c r="M32" s="15"/>
      <c r="N32" s="15"/>
      <c r="O32" s="15"/>
    </row>
    <row r="33" spans="9:15">
      <c r="I33" s="15"/>
      <c r="J33" s="15"/>
      <c r="K33" s="15"/>
      <c r="L33" s="15"/>
      <c r="M33" s="15"/>
      <c r="N33" s="15"/>
      <c r="O33" s="15"/>
    </row>
    <row r="34" spans="9:15">
      <c r="I34" s="15"/>
      <c r="J34" s="15"/>
      <c r="K34" s="15"/>
      <c r="L34" s="15"/>
      <c r="M34" s="15"/>
      <c r="N34" s="15"/>
      <c r="O34" s="15"/>
    </row>
  </sheetData>
  <sheetProtection password="CC47" sheet="1" objects="1" scenarios="1" formatCells="0" formatColumns="0" formatRows="0" selectLockedCells="1" autoFilter="0"/>
  <mergeCells count="23">
    <mergeCell ref="I8:K8"/>
    <mergeCell ref="L8:M8"/>
    <mergeCell ref="L7:M7"/>
    <mergeCell ref="D5:F5"/>
    <mergeCell ref="G5:H5"/>
    <mergeCell ref="I5:K5"/>
    <mergeCell ref="L5:M5"/>
    <mergeCell ref="G9:M15"/>
    <mergeCell ref="G16:M16"/>
    <mergeCell ref="A9:F16"/>
    <mergeCell ref="A1:M1"/>
    <mergeCell ref="A2:M2"/>
    <mergeCell ref="B3:M3"/>
    <mergeCell ref="F4:H4"/>
    <mergeCell ref="I4:M4"/>
    <mergeCell ref="A4:D4"/>
    <mergeCell ref="A5:C5"/>
    <mergeCell ref="E6:H6"/>
    <mergeCell ref="I6:K6"/>
    <mergeCell ref="L6:M6"/>
    <mergeCell ref="E7:H7"/>
    <mergeCell ref="I7:K7"/>
    <mergeCell ref="E8:H8"/>
  </mergeCells>
  <pageMargins left="0.25" right="0"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INSTRUCTIONS</vt:lpstr>
      <vt:lpstr> DATA BASE</vt:lpstr>
      <vt:lpstr>GPF Calculation</vt:lpstr>
      <vt:lpstr>GPF BROADSHEET</vt:lpstr>
      <vt:lpstr>GPF SLIP</vt:lpstr>
      <vt:lpstr>Designation</vt:lpstr>
      <vt:lpstr>FatherHusbandName</vt:lpstr>
      <vt:lpstr>GPFAccountNo.</vt:lpstr>
      <vt:lpstr>Nameofemployee</vt:lpstr>
      <vt:lpstr>' DATA BASE'!No.</vt:lpstr>
      <vt:lpstr>OldBalance</vt:lpstr>
      <vt:lpstr>'GPF Calculation'!Print_Area</vt:lpstr>
      <vt:lpstr>S.No.</vt:lpstr>
      <vt:lpstr>' DATA BASE'!Sr.No.</vt:lpstr>
      <vt:lpstr>Sr.No.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SAKHU-RIYA</cp:lastModifiedBy>
  <cp:lastPrinted>2012-10-30T12:59:09Z</cp:lastPrinted>
  <dcterms:created xsi:type="dcterms:W3CDTF">2012-02-22T13:31:21Z</dcterms:created>
  <dcterms:modified xsi:type="dcterms:W3CDTF">2013-05-14T16:18:49Z</dcterms:modified>
</cp:coreProperties>
</file>