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0" windowWidth="11290" windowHeight="5460" tabRatio="708" activeTab="0"/>
  </bookViews>
  <sheets>
    <sheet name="FORM NO. 2A " sheetId="1" r:id="rId1"/>
    <sheet name="FORM NO. 16" sheetId="2" state="hidden" r:id="rId2"/>
  </sheets>
  <externalReferences>
    <externalReference r:id="rId5"/>
    <externalReference r:id="rId6"/>
  </externalReferences>
  <definedNames>
    <definedName name="_xlnm.Print_Area" localSheetId="0">'FORM NO. 2A '!$A$1:$I$62</definedName>
    <definedName name="sheet1.EmployerCategory">'[1]PART A - GENERAL'!$AZ$53:$AZ$56</definedName>
    <definedName name="sheet1.newstcode">'[2]GENERAL'!$BH$1:$BH$36</definedName>
  </definedNames>
  <calcPr fullCalcOnLoad="1"/>
</workbook>
</file>

<file path=xl/comments1.xml><?xml version="1.0" encoding="utf-8"?>
<comments xmlns="http://schemas.openxmlformats.org/spreadsheetml/2006/main">
  <authors>
    <author>SAKHU-RIYA</author>
  </authors>
  <commentList>
    <comment ref="E38" authorId="0">
      <text>
        <r>
          <rPr>
            <b/>
            <sz val="9"/>
            <rFont val="Tahoma"/>
            <family val="2"/>
          </rPr>
          <t xml:space="preserve">RAVI: SELECT </t>
        </r>
        <r>
          <rPr>
            <b/>
            <u val="single"/>
            <sz val="9"/>
            <rFont val="Tahoma"/>
            <family val="2"/>
          </rPr>
          <t>YES</t>
        </r>
        <r>
          <rPr>
            <b/>
            <sz val="9"/>
            <rFont val="Tahoma"/>
            <family val="2"/>
          </rPr>
          <t xml:space="preserve"> IF ELIGIBLE OTHERWISE </t>
        </r>
        <r>
          <rPr>
            <b/>
            <u val="single"/>
            <sz val="9"/>
            <rFont val="Tahoma"/>
            <family val="2"/>
          </rPr>
          <t>NO</t>
        </r>
        <r>
          <rPr>
            <b/>
            <sz val="9"/>
            <rFont val="Tahoma"/>
            <family val="2"/>
          </rPr>
          <t xml:space="preserve">
CONDITIONS</t>
        </r>
        <r>
          <rPr>
            <sz val="9"/>
            <rFont val="Tahoma"/>
            <family val="2"/>
          </rPr>
          <t xml:space="preserve">
1. HAS NO ADDITIONAL HOUSE IN MY NAME.
2. MAX. AMOUNT OF LOAN IS 25 LAKH
3. MAX. RATE OF HOUSE IS 40 LAKH.</t>
        </r>
      </text>
    </comment>
    <comment ref="F7" authorId="0">
      <text>
        <r>
          <rPr>
            <b/>
            <sz val="9"/>
            <rFont val="Tahoma"/>
            <family val="2"/>
          </rPr>
          <t>RAVI:</t>
        </r>
        <r>
          <rPr>
            <sz val="9"/>
            <rFont val="Tahoma"/>
            <family val="2"/>
          </rPr>
          <t xml:space="preserve">
ENTER VALUE ONLY IF U WANT TO CALCULATE HRA EXEMPTION USING FORMULA.</t>
        </r>
      </text>
    </comment>
    <comment ref="F8" authorId="0">
      <text>
        <r>
          <rPr>
            <b/>
            <sz val="9"/>
            <rFont val="Tahoma"/>
            <family val="2"/>
          </rPr>
          <t>RAVI:
ENTER VALUE ONLY IF U WANT TO CALCULATE HRA EXEMPTION USING FORMULA.</t>
        </r>
        <r>
          <rPr>
            <sz val="9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rFont val="Tahoma"/>
            <family val="2"/>
          </rPr>
          <t>RAVI:
ENTER VALUE ONLY IF U WANT TO CALCULATE HRA EXEMPTION USING FORMULA.</t>
        </r>
      </text>
    </comment>
    <comment ref="F38" authorId="0">
      <text>
        <r>
          <rPr>
            <b/>
            <sz val="9"/>
            <rFont val="Tahoma"/>
            <family val="2"/>
          </rPr>
          <t>RAVI:</t>
        </r>
        <r>
          <rPr>
            <sz val="9"/>
            <rFont val="Tahoma"/>
            <family val="2"/>
          </rPr>
          <t xml:space="preserve">
ENTER VALUE ONLY IF ELIGIBLE OTHERWISE "0.00"</t>
        </r>
      </text>
    </comment>
    <comment ref="G39" authorId="0">
      <text>
        <r>
          <rPr>
            <b/>
            <sz val="9"/>
            <rFont val="Tahoma"/>
            <family val="2"/>
          </rPr>
          <t>RAVI:</t>
        </r>
        <r>
          <rPr>
            <sz val="9"/>
            <rFont val="Tahoma"/>
            <family val="2"/>
          </rPr>
          <t xml:space="preserve">
ENTER QUALIFYING VALUE.</t>
        </r>
      </text>
    </comment>
  </commentList>
</comments>
</file>

<file path=xl/sharedStrings.xml><?xml version="1.0" encoding="utf-8"?>
<sst xmlns="http://schemas.openxmlformats.org/spreadsheetml/2006/main" count="84" uniqueCount="79">
  <si>
    <t>Name</t>
  </si>
  <si>
    <t>Designation</t>
  </si>
  <si>
    <t>1. Income from Salary received during the financial year including HRA &amp; Arrear</t>
  </si>
  <si>
    <t>i) Actual HRA received</t>
  </si>
  <si>
    <t>3. Gross Salary ( 1-2 )</t>
  </si>
  <si>
    <t>10. Income Tax</t>
  </si>
  <si>
    <t>11. Total Income Tax</t>
  </si>
  <si>
    <t>Countersigned By DDO</t>
  </si>
  <si>
    <t>Signature of Govt. Employee</t>
  </si>
  <si>
    <t>Office</t>
  </si>
  <si>
    <t>NIL</t>
  </si>
  <si>
    <t xml:space="preserve">9. Total Income Round up Taxable Income </t>
  </si>
  <si>
    <t>Amount</t>
  </si>
  <si>
    <t>YES</t>
  </si>
  <si>
    <t>5.  INCOME FROM OTHER SOURCES</t>
  </si>
  <si>
    <t>3. Interest on N.S.C.</t>
  </si>
  <si>
    <t>4. Interest from Others</t>
  </si>
  <si>
    <t>5. Other Income</t>
  </si>
  <si>
    <t>6.  TOTAL ( 1 TO 5)</t>
  </si>
  <si>
    <t>6. GROSS TOTAL INCOME ( 3+4+5 )</t>
  </si>
  <si>
    <t>7. DEDUCTION U/S CHAPTER VI-A</t>
  </si>
  <si>
    <t>1)   GPF/CPF / EPF</t>
  </si>
  <si>
    <t>II)  U/S 80-D Medical Insurance Premium</t>
  </si>
  <si>
    <r>
      <t xml:space="preserve">VII) </t>
    </r>
    <r>
      <rPr>
        <sz val="9"/>
        <color indexed="8"/>
        <rFont val="Arial"/>
        <family val="2"/>
      </rPr>
      <t>U/S 80-E Education loan Interest</t>
    </r>
  </si>
  <si>
    <r>
      <t>VI)</t>
    </r>
    <r>
      <rPr>
        <sz val="9"/>
        <color indexed="8"/>
        <rFont val="Arial"/>
        <family val="2"/>
      </rPr>
      <t xml:space="preserve">  U/S 80-G Donation given to approved institution and funds</t>
    </r>
  </si>
  <si>
    <r>
      <t>V)</t>
    </r>
    <r>
      <rPr>
        <sz val="9"/>
        <color indexed="8"/>
        <rFont val="Arial"/>
        <family val="2"/>
      </rPr>
      <t xml:space="preserve">   U/S 80-U Phsically handicapped </t>
    </r>
  </si>
  <si>
    <r>
      <t>IV</t>
    </r>
    <r>
      <rPr>
        <sz val="9"/>
        <color indexed="8"/>
        <rFont val="Arial"/>
        <family val="2"/>
      </rPr>
      <t>)  U/S 80-DDB Medical treatment of notified disease of assesses.</t>
    </r>
  </si>
  <si>
    <r>
      <t xml:space="preserve">III)  </t>
    </r>
    <r>
      <rPr>
        <sz val="9"/>
        <color indexed="8"/>
        <rFont val="Arial"/>
        <family val="2"/>
      </rPr>
      <t xml:space="preserve">U/S 80-DD Medical handicapped assesses </t>
    </r>
  </si>
  <si>
    <r>
      <t>IX)</t>
    </r>
    <r>
      <rPr>
        <sz val="9"/>
        <color indexed="8"/>
        <rFont val="Arial"/>
        <family val="2"/>
      </rPr>
      <t xml:space="preserve">  U/S 80GGA Donation for certain notified purposes</t>
    </r>
  </si>
  <si>
    <t>Qualify Amount</t>
  </si>
  <si>
    <t>TOTAL(I to X)</t>
  </si>
  <si>
    <t>Note: (Documentary proof of rebates may be attached)</t>
  </si>
  <si>
    <t>1. Interest from Bank</t>
  </si>
  <si>
    <t>NO</t>
  </si>
  <si>
    <t>On Next Rs. 300000 (male), Rs. 300000 (female) and 250000   (sr. citizen) @10percent</t>
  </si>
  <si>
    <t>On Next Rs. 500000 (male, female, sr. citizen) @20 Percent</t>
  </si>
  <si>
    <t>M</t>
  </si>
  <si>
    <t>F</t>
  </si>
  <si>
    <t>3)  PPF</t>
  </si>
  <si>
    <t>4)  LIC</t>
  </si>
  <si>
    <t>5)  NSC</t>
  </si>
  <si>
    <t>8)  Unit Linked Insurance Plan</t>
  </si>
  <si>
    <t>9)  Principal amount of HBA</t>
  </si>
  <si>
    <t>2)   GIS</t>
  </si>
  <si>
    <t>Qualify</t>
  </si>
  <si>
    <t>Earned</t>
  </si>
  <si>
    <t>http://www.employeesforum.in</t>
  </si>
  <si>
    <t xml:space="preserve">On first Rs. 200000 (male), Rs. 200000 (female),250000 (sr. citizen) and 500000 (super sr. citizen) </t>
  </si>
  <si>
    <t>Male</t>
  </si>
  <si>
    <t>Female</t>
  </si>
  <si>
    <t>Sr. Citizen</t>
  </si>
  <si>
    <t>12. Surcharge @ 10 percent of tax</t>
  </si>
  <si>
    <t>2. Less Exempted HRA</t>
  </si>
  <si>
    <t>ii) House Rent Paid (-) Minus 10% of salary Pay + DA</t>
  </si>
  <si>
    <t>iii) 50% of Salary in Metro Cities or 40% of Salary in others</t>
  </si>
  <si>
    <t>6)  Tution fees (Upto 2 Children only)</t>
  </si>
  <si>
    <t xml:space="preserve">above Rs. 1000000 for @30%    </t>
  </si>
  <si>
    <t>INCOME TAX STATEMENT FOR AY 2014-15</t>
  </si>
  <si>
    <t>Super Sr. Citizen</t>
  </si>
  <si>
    <t xml:space="preserve">      PAN No.</t>
  </si>
  <si>
    <t>Sex</t>
  </si>
  <si>
    <t>10) Any other savings</t>
  </si>
  <si>
    <t>I)  Total (1 to 10) U/S 80-C,80-CC,80-CCC</t>
  </si>
  <si>
    <t>8. TOTAL TAXABLE INCOME (6-7)</t>
  </si>
  <si>
    <t>14. Add education cess @ 3 percent of tax</t>
  </si>
  <si>
    <t>15. Total Income Tax payable</t>
  </si>
  <si>
    <t>16. Less Relief U/S 89 (1) in case of year wise divided tax on arrears)</t>
  </si>
  <si>
    <t>17. Less already deducted Tax during year</t>
  </si>
  <si>
    <t>18. Balance Income Tax to be paid</t>
  </si>
  <si>
    <t>per month.</t>
  </si>
  <si>
    <t xml:space="preserve">Certified that the information given above is correct and complete &amp; deduct my income tax @ </t>
  </si>
  <si>
    <t>Savings</t>
  </si>
  <si>
    <r>
      <t xml:space="preserve">VIII) </t>
    </r>
    <r>
      <rPr>
        <sz val="9"/>
        <color indexed="8"/>
        <rFont val="Arial"/>
        <family val="2"/>
      </rPr>
      <t>U/S 80-EE Additional rebate on house loan interest</t>
    </r>
  </si>
  <si>
    <t>HUF</t>
  </si>
  <si>
    <t>13. Tax Rebate U/S 87 (A)</t>
  </si>
  <si>
    <t>2. Interest on Post Office / Bank R.D.</t>
  </si>
  <si>
    <t>Place of posting</t>
  </si>
  <si>
    <t xml:space="preserve">4. Rebate on House loan interest U/S 24 </t>
  </si>
  <si>
    <t>If U Want To Take Exemption</t>
  </si>
</sst>
</file>

<file path=xl/styles.xml><?xml version="1.0" encoding="utf-8"?>
<styleSheet xmlns="http://schemas.openxmlformats.org/spreadsheetml/2006/main">
  <numFmts count="4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[$-409]dddd\,\ mmmm\ dd\,\ yyyy"/>
    <numFmt numFmtId="188" formatCode="[$-409]d/mmm/yy;@"/>
    <numFmt numFmtId="189" formatCode="[$-409]dd/mmm/yy;@"/>
    <numFmt numFmtId="190" formatCode="dddd\-yy"/>
    <numFmt numFmtId="191" formatCode="mmmm\-yy"/>
    <numFmt numFmtId="192" formatCode="mmm\-yyyy"/>
    <numFmt numFmtId="193" formatCode="dd\-mmm\-yyyy"/>
    <numFmt numFmtId="194" formatCode="[$-409]h:mm:ss\ AM/PM"/>
    <numFmt numFmtId="195" formatCode="[$-F400]h:mm:ss\ AM/PM"/>
    <numFmt numFmtId="196" formatCode="[$-4009]dd\ mmmm\ yyyy"/>
    <numFmt numFmtId="197" formatCode="&quot;Rs.&quot;\ 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b/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sz val="9"/>
      <color indexed="8"/>
      <name val="Calibri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sz val="9"/>
      <color theme="1"/>
      <name val="Calibri"/>
      <family val="2"/>
    </font>
    <font>
      <b/>
      <sz val="8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7" fillId="33" borderId="10" xfId="0" applyNumberFormat="1" applyFont="1" applyFill="1" applyBorder="1" applyAlignment="1" applyProtection="1">
      <alignment vertical="center"/>
      <protection hidden="1"/>
    </xf>
    <xf numFmtId="0" fontId="13" fillId="0" borderId="11" xfId="0" applyFont="1" applyBorder="1" applyAlignment="1">
      <alignment vertical="center" wrapText="1"/>
    </xf>
    <xf numFmtId="49" fontId="11" fillId="0" borderId="12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0" fontId="12" fillId="7" borderId="10" xfId="0" applyFont="1" applyFill="1" applyBorder="1" applyAlignment="1" applyProtection="1">
      <alignment horizontal="center" vertical="center"/>
      <protection locked="0"/>
    </xf>
    <xf numFmtId="0" fontId="7" fillId="7" borderId="10" xfId="0" applyFont="1" applyFill="1" applyBorder="1" applyAlignment="1" applyProtection="1">
      <alignment vertical="center"/>
      <protection locked="0"/>
    </xf>
    <xf numFmtId="0" fontId="7" fillId="7" borderId="10" xfId="0" applyFont="1" applyFill="1" applyBorder="1" applyAlignment="1" applyProtection="1">
      <alignment vertical="center" wrapText="1"/>
      <protection locked="0"/>
    </xf>
    <xf numFmtId="49" fontId="11" fillId="7" borderId="14" xfId="0" applyNumberFormat="1" applyFont="1" applyFill="1" applyBorder="1" applyAlignment="1" applyProtection="1">
      <alignment horizontal="center" vertical="center"/>
      <protection locked="0"/>
    </xf>
    <xf numFmtId="0" fontId="13" fillId="7" borderId="10" xfId="0" applyFont="1" applyFill="1" applyBorder="1" applyAlignment="1" applyProtection="1">
      <alignment horizontal="center" vertical="center"/>
      <protection locked="0"/>
    </xf>
    <xf numFmtId="2" fontId="7" fillId="7" borderId="10" xfId="0" applyNumberFormat="1" applyFont="1" applyFill="1" applyBorder="1" applyAlignment="1" applyProtection="1">
      <alignment horizontal="right" vertical="center" indent="1"/>
      <protection locked="0"/>
    </xf>
    <xf numFmtId="2" fontId="7" fillId="34" borderId="10" xfId="0" applyNumberFormat="1" applyFont="1" applyFill="1" applyBorder="1" applyAlignment="1" applyProtection="1">
      <alignment horizontal="right" vertical="center" indent="1"/>
      <protection hidden="1"/>
    </xf>
    <xf numFmtId="2" fontId="13" fillId="0" borderId="10" xfId="0" applyNumberFormat="1" applyFont="1" applyBorder="1" applyAlignment="1" applyProtection="1">
      <alignment horizontal="right" vertical="center" indent="1"/>
      <protection hidden="1"/>
    </xf>
    <xf numFmtId="2" fontId="6" fillId="0" borderId="10" xfId="0" applyNumberFormat="1" applyFont="1" applyBorder="1" applyAlignment="1" applyProtection="1">
      <alignment horizontal="right" vertical="center" indent="1"/>
      <protection hidden="1"/>
    </xf>
    <xf numFmtId="2" fontId="8" fillId="33" borderId="10" xfId="0" applyNumberFormat="1" applyFont="1" applyFill="1" applyBorder="1" applyAlignment="1" applyProtection="1">
      <alignment vertical="center"/>
      <protection hidden="1"/>
    </xf>
    <xf numFmtId="2" fontId="7" fillId="0" borderId="10" xfId="0" applyNumberFormat="1" applyFont="1" applyBorder="1" applyAlignment="1" applyProtection="1">
      <alignment vertical="center"/>
      <protection hidden="1"/>
    </xf>
    <xf numFmtId="2" fontId="7" fillId="0" borderId="10" xfId="0" applyNumberFormat="1" applyFont="1" applyBorder="1" applyAlignment="1" applyProtection="1">
      <alignment horizontal="right" vertical="center"/>
      <protection hidden="1"/>
    </xf>
    <xf numFmtId="2" fontId="6" fillId="33" borderId="10" xfId="0" applyNumberFormat="1" applyFont="1" applyFill="1" applyBorder="1" applyAlignment="1" applyProtection="1">
      <alignment vertical="center"/>
      <protection hidden="1"/>
    </xf>
    <xf numFmtId="2" fontId="7" fillId="7" borderId="10" xfId="0" applyNumberFormat="1" applyFont="1" applyFill="1" applyBorder="1" applyAlignment="1" applyProtection="1">
      <alignment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2" fontId="7" fillId="0" borderId="10" xfId="0" applyNumberFormat="1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12" fillId="7" borderId="10" xfId="0" applyFont="1" applyFill="1" applyBorder="1" applyAlignment="1" applyProtection="1">
      <alignment vertical="center"/>
      <protection locked="0"/>
    </xf>
    <xf numFmtId="2" fontId="13" fillId="7" borderId="10" xfId="0" applyNumberFormat="1" applyFont="1" applyFill="1" applyBorder="1" applyAlignment="1" applyProtection="1">
      <alignment horizontal="right" vertical="center" indent="1"/>
      <protection locked="0"/>
    </xf>
    <xf numFmtId="0" fontId="0" fillId="0" borderId="10" xfId="0" applyBorder="1" applyAlignment="1" applyProtection="1">
      <alignment/>
      <protection hidden="1"/>
    </xf>
    <xf numFmtId="0" fontId="13" fillId="0" borderId="19" xfId="0" applyFont="1" applyBorder="1" applyAlignment="1" applyProtection="1">
      <alignment horizontal="left" vertical="center" wrapText="1"/>
      <protection hidden="1"/>
    </xf>
    <xf numFmtId="197" fontId="9" fillId="7" borderId="20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>
      <alignment/>
    </xf>
    <xf numFmtId="2" fontId="10" fillId="7" borderId="17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7" fillId="33" borderId="25" xfId="0" applyNumberFormat="1" applyFont="1" applyFill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" fillId="0" borderId="2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6" fillId="0" borderId="26" xfId="0" applyFont="1" applyBorder="1" applyAlignment="1" applyProtection="1">
      <alignment horizontal="left" vertical="center"/>
      <protection hidden="1"/>
    </xf>
    <xf numFmtId="0" fontId="6" fillId="0" borderId="27" xfId="0" applyFont="1" applyBorder="1" applyAlignment="1" applyProtection="1">
      <alignment horizontal="left" vertical="center"/>
      <protection hidden="1"/>
    </xf>
    <xf numFmtId="0" fontId="6" fillId="0" borderId="28" xfId="0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left" vertical="center"/>
      <protection hidden="1"/>
    </xf>
    <xf numFmtId="0" fontId="9" fillId="0" borderId="30" xfId="0" applyFont="1" applyBorder="1" applyAlignment="1" applyProtection="1">
      <alignment horizontal="left" vertical="center"/>
      <protection hidden="1"/>
    </xf>
    <xf numFmtId="0" fontId="9" fillId="0" borderId="31" xfId="0" applyFont="1" applyBorder="1" applyAlignment="1" applyProtection="1">
      <alignment horizontal="left" vertical="center"/>
      <protection hidden="1"/>
    </xf>
    <xf numFmtId="0" fontId="9" fillId="0" borderId="32" xfId="0" applyFont="1" applyBorder="1" applyAlignment="1" applyProtection="1">
      <alignment horizontal="left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30" xfId="0" applyFont="1" applyBorder="1" applyAlignment="1" applyProtection="1">
      <alignment horizontal="left" vertical="center"/>
      <protection hidden="1"/>
    </xf>
    <xf numFmtId="0" fontId="7" fillId="0" borderId="31" xfId="0" applyFont="1" applyBorder="1" applyAlignment="1" applyProtection="1">
      <alignment horizontal="left" vertical="center"/>
      <protection hidden="1"/>
    </xf>
    <xf numFmtId="0" fontId="6" fillId="0" borderId="32" xfId="0" applyFont="1" applyBorder="1" applyAlignment="1" applyProtection="1">
      <alignment horizontal="left" vertical="center"/>
      <protection hidden="1"/>
    </xf>
    <xf numFmtId="0" fontId="6" fillId="0" borderId="30" xfId="0" applyFont="1" applyBorder="1" applyAlignment="1" applyProtection="1">
      <alignment horizontal="left" vertical="center"/>
      <protection hidden="1"/>
    </xf>
    <xf numFmtId="0" fontId="6" fillId="0" borderId="31" xfId="0" applyFont="1" applyBorder="1" applyAlignment="1" applyProtection="1">
      <alignment horizontal="left" vertical="center"/>
      <protection hidden="1"/>
    </xf>
    <xf numFmtId="0" fontId="58" fillId="7" borderId="33" xfId="0" applyFont="1" applyFill="1" applyBorder="1" applyAlignment="1" applyProtection="1">
      <alignment horizontal="center" vertical="center"/>
      <protection locked="0"/>
    </xf>
    <xf numFmtId="0" fontId="58" fillId="7" borderId="34" xfId="0" applyFont="1" applyFill="1" applyBorder="1" applyAlignment="1" applyProtection="1">
      <alignment horizontal="center" vertical="center"/>
      <protection locked="0"/>
    </xf>
    <xf numFmtId="0" fontId="9" fillId="7" borderId="20" xfId="0" applyFont="1" applyFill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/>
      <protection hidden="1"/>
    </xf>
    <xf numFmtId="0" fontId="12" fillId="0" borderId="10" xfId="0" applyFont="1" applyBorder="1" applyAlignment="1" applyProtection="1">
      <alignment horizontal="left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2" fontId="7" fillId="7" borderId="10" xfId="0" applyNumberFormat="1" applyFont="1" applyFill="1" applyBorder="1" applyAlignment="1" applyProtection="1">
      <alignment horizontal="right" vertical="center" indent="2"/>
      <protection locked="0"/>
    </xf>
    <xf numFmtId="0" fontId="0" fillId="7" borderId="10" xfId="0" applyFill="1" applyBorder="1" applyAlignment="1" applyProtection="1">
      <alignment horizontal="right" vertical="center" indent="2"/>
      <protection locked="0"/>
    </xf>
    <xf numFmtId="0" fontId="9" fillId="0" borderId="21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13" fillId="0" borderId="32" xfId="0" applyFont="1" applyBorder="1" applyAlignment="1" applyProtection="1">
      <alignment horizontal="left" vertical="center"/>
      <protection hidden="1"/>
    </xf>
    <xf numFmtId="0" fontId="13" fillId="0" borderId="30" xfId="0" applyFont="1" applyBorder="1" applyAlignment="1" applyProtection="1">
      <alignment horizontal="left" vertical="center"/>
      <protection hidden="1"/>
    </xf>
    <xf numFmtId="0" fontId="13" fillId="0" borderId="31" xfId="0" applyFont="1" applyBorder="1" applyAlignment="1" applyProtection="1">
      <alignment horizontal="left" vertical="center"/>
      <protection hidden="1"/>
    </xf>
    <xf numFmtId="0" fontId="14" fillId="0" borderId="35" xfId="0" applyFont="1" applyBorder="1" applyAlignment="1" applyProtection="1">
      <alignment horizontal="center" vertical="center"/>
      <protection hidden="1"/>
    </xf>
    <xf numFmtId="0" fontId="14" fillId="0" borderId="36" xfId="0" applyFont="1" applyBorder="1" applyAlignment="1" applyProtection="1">
      <alignment horizontal="center" vertical="center"/>
      <protection hidden="1"/>
    </xf>
    <xf numFmtId="0" fontId="14" fillId="0" borderId="37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left" vertical="center"/>
      <protection hidden="1"/>
    </xf>
    <xf numFmtId="0" fontId="9" fillId="0" borderId="17" xfId="0" applyFont="1" applyBorder="1" applyAlignment="1" applyProtection="1">
      <alignment horizontal="left" vertical="center"/>
      <protection hidden="1"/>
    </xf>
    <xf numFmtId="0" fontId="12" fillId="7" borderId="17" xfId="0" applyFont="1" applyFill="1" applyBorder="1" applyAlignment="1" applyProtection="1">
      <alignment horizontal="left" vertical="center" shrinkToFit="1"/>
      <protection locked="0"/>
    </xf>
    <xf numFmtId="0" fontId="14" fillId="0" borderId="38" xfId="0" applyFont="1" applyBorder="1" applyAlignment="1" applyProtection="1">
      <alignment horizontal="center" vertical="center" wrapText="1"/>
      <protection hidden="1"/>
    </xf>
    <xf numFmtId="0" fontId="14" fillId="0" borderId="39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9" fillId="7" borderId="14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/>
      <protection hidden="1"/>
    </xf>
    <xf numFmtId="0" fontId="9" fillId="0" borderId="21" xfId="0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horizontal="left" vertical="center"/>
      <protection hidden="1"/>
    </xf>
    <xf numFmtId="0" fontId="50" fillId="0" borderId="0" xfId="53" applyAlignment="1" applyProtection="1">
      <alignment horizontal="left" vertical="center"/>
      <protection hidden="1"/>
    </xf>
    <xf numFmtId="0" fontId="59" fillId="0" borderId="0" xfId="53" applyFont="1" applyAlignment="1" applyProtection="1">
      <alignment horizontal="left" vertical="center"/>
      <protection hidden="1"/>
    </xf>
    <xf numFmtId="0" fontId="2" fillId="0" borderId="32" xfId="0" applyFont="1" applyFill="1" applyBorder="1" applyAlignment="1" applyProtection="1">
      <alignment horizontal="left" vertical="center"/>
      <protection hidden="1"/>
    </xf>
    <xf numFmtId="0" fontId="2" fillId="0" borderId="30" xfId="0" applyFont="1" applyFill="1" applyBorder="1" applyAlignment="1" applyProtection="1">
      <alignment horizontal="left" vertical="center"/>
      <protection hidden="1"/>
    </xf>
    <xf numFmtId="0" fontId="2" fillId="0" borderId="31" xfId="0" applyFont="1" applyFill="1" applyBorder="1" applyAlignment="1" applyProtection="1">
      <alignment horizontal="left" vertical="center"/>
      <protection hidden="1"/>
    </xf>
    <xf numFmtId="2" fontId="7" fillId="0" borderId="14" xfId="0" applyNumberFormat="1" applyFont="1" applyBorder="1" applyAlignment="1" applyProtection="1">
      <alignment horizontal="right" vertical="center" indent="1"/>
      <protection hidden="1"/>
    </xf>
    <xf numFmtId="2" fontId="7" fillId="0" borderId="40" xfId="0" applyNumberFormat="1" applyFont="1" applyBorder="1" applyAlignment="1" applyProtection="1">
      <alignment horizontal="right" vertical="center" indent="1"/>
      <protection hidden="1"/>
    </xf>
    <xf numFmtId="2" fontId="7" fillId="0" borderId="41" xfId="0" applyNumberFormat="1" applyFont="1" applyBorder="1" applyAlignment="1" applyProtection="1">
      <alignment horizontal="right" vertical="center" indent="1"/>
      <protection hidden="1"/>
    </xf>
    <xf numFmtId="0" fontId="60" fillId="0" borderId="10" xfId="0" applyFont="1" applyBorder="1" applyAlignment="1" applyProtection="1">
      <alignment horizontal="left" vertical="center"/>
      <protection hidden="1"/>
    </xf>
    <xf numFmtId="0" fontId="61" fillId="33" borderId="18" xfId="0" applyFont="1" applyFill="1" applyBorder="1" applyAlignment="1" applyProtection="1">
      <alignment horizontal="center" vertical="center" wrapText="1"/>
      <protection hidden="1"/>
    </xf>
    <xf numFmtId="0" fontId="61" fillId="33" borderId="42" xfId="0" applyFont="1" applyFill="1" applyBorder="1" applyAlignment="1" applyProtection="1">
      <alignment horizontal="center" vertical="center" wrapText="1"/>
      <protection hidden="1"/>
    </xf>
    <xf numFmtId="0" fontId="61" fillId="33" borderId="43" xfId="0" applyFont="1" applyFill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YADU\LOCALS~1\Temp\Rar$DI00.484\ITR2_2009_10_R1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YADU\LOCALS~1\Temp\Rar$DI00.859\ITR1_2009_10_R1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Index"/>
      <sheetName val="PART A - GENERAL"/>
      <sheetName val="PARTB - TI - TTI"/>
      <sheetName val="HOUSE_PROPERTY"/>
      <sheetName val="CG-OS"/>
      <sheetName val="CYLA-BFLA"/>
      <sheetName val="CFL"/>
      <sheetName val="VIA"/>
      <sheetName val="SPI - SI"/>
      <sheetName val="EI"/>
      <sheetName val="AIR-IT"/>
      <sheetName val="TDS"/>
      <sheetName val="Instructions"/>
      <sheetName val="Pre_XML"/>
    </sheetNames>
    <sheetDataSet>
      <sheetData sheetId="2">
        <row r="53">
          <cell r="AZ53" t="str">
            <v>GOV</v>
          </cell>
        </row>
        <row r="54">
          <cell r="AZ54" t="str">
            <v>PSU</v>
          </cell>
        </row>
        <row r="55">
          <cell r="AZ55" t="str">
            <v>OTH</v>
          </cell>
        </row>
        <row r="56">
          <cell r="AZ56" t="str">
            <v>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GENERAL2"/>
      <sheetName val="TDS"/>
      <sheetName val="Instructions"/>
      <sheetName val="Pre-XML Check"/>
    </sheetNames>
    <sheetDataSet>
      <sheetData sheetId="0">
        <row r="1">
          <cell r="BH1" t="str">
            <v>01-ANDAMAN AND NICOBAR ISLANDS</v>
          </cell>
        </row>
        <row r="2">
          <cell r="BH2" t="str">
            <v>02-ANDHRA PRADESH</v>
          </cell>
        </row>
        <row r="3">
          <cell r="BH3" t="str">
            <v>03-ARUNACHAL PRADESH</v>
          </cell>
        </row>
        <row r="4">
          <cell r="BH4" t="str">
            <v>04-ASSAM</v>
          </cell>
        </row>
        <row r="5">
          <cell r="BH5" t="str">
            <v>05-BIHAR</v>
          </cell>
        </row>
        <row r="6">
          <cell r="BH6" t="str">
            <v>06-CHANDIGARH</v>
          </cell>
        </row>
        <row r="7">
          <cell r="BH7" t="str">
            <v>07-DADRA AND NAGAR HAVELI</v>
          </cell>
        </row>
        <row r="8">
          <cell r="BH8" t="str">
            <v>08-DAMAN AND DIU</v>
          </cell>
        </row>
        <row r="9">
          <cell r="BH9" t="str">
            <v>09-DELHI</v>
          </cell>
        </row>
        <row r="10">
          <cell r="BH10" t="str">
            <v>10-GOA</v>
          </cell>
        </row>
        <row r="11">
          <cell r="BH11" t="str">
            <v>11-GUJARAT</v>
          </cell>
        </row>
        <row r="12">
          <cell r="BH12" t="str">
            <v>12-HARYANA</v>
          </cell>
        </row>
        <row r="13">
          <cell r="BH13" t="str">
            <v>13-HIMACHAL PRADESH</v>
          </cell>
        </row>
        <row r="14">
          <cell r="BH14" t="str">
            <v>14-JAMMU AND KASHMIR</v>
          </cell>
        </row>
        <row r="15">
          <cell r="BH15" t="str">
            <v>15-KARNATAKA</v>
          </cell>
        </row>
        <row r="16">
          <cell r="BH16" t="str">
            <v>16-KERALA</v>
          </cell>
        </row>
        <row r="17">
          <cell r="BH17" t="str">
            <v>17-LAKHSWADEEP</v>
          </cell>
        </row>
        <row r="18">
          <cell r="BH18" t="str">
            <v>18-MADHYA PRADESH</v>
          </cell>
        </row>
        <row r="19">
          <cell r="BH19" t="str">
            <v>19-MAHARASHTRA</v>
          </cell>
        </row>
        <row r="20">
          <cell r="BH20" t="str">
            <v>20-MANIPUR</v>
          </cell>
        </row>
        <row r="21">
          <cell r="BH21" t="str">
            <v>21-MEGHALAYA</v>
          </cell>
        </row>
        <row r="22">
          <cell r="BH22" t="str">
            <v>22-MIZORAM</v>
          </cell>
        </row>
        <row r="23">
          <cell r="BH23" t="str">
            <v>23-NAGALAND</v>
          </cell>
        </row>
        <row r="24">
          <cell r="BH24" t="str">
            <v>24-ORISSA</v>
          </cell>
        </row>
        <row r="25">
          <cell r="BH25" t="str">
            <v>25-PONDICHERRY</v>
          </cell>
        </row>
        <row r="26">
          <cell r="BH26" t="str">
            <v>26-PUNJAB</v>
          </cell>
        </row>
        <row r="27">
          <cell r="BH27" t="str">
            <v>27-RAJASTHAN</v>
          </cell>
        </row>
        <row r="28">
          <cell r="BH28" t="str">
            <v>28-SIKKIM</v>
          </cell>
        </row>
        <row r="29">
          <cell r="BH29" t="str">
            <v>29-TAMILNADU</v>
          </cell>
        </row>
        <row r="30">
          <cell r="BH30" t="str">
            <v>30-TRIPURA</v>
          </cell>
        </row>
        <row r="31">
          <cell r="BH31" t="str">
            <v>31-UTTAR PRADESH</v>
          </cell>
        </row>
        <row r="32">
          <cell r="BH32" t="str">
            <v>32-WEST BENGAL</v>
          </cell>
        </row>
        <row r="33">
          <cell r="BH33" t="str">
            <v>33-CHHATISHGARH</v>
          </cell>
        </row>
        <row r="34">
          <cell r="BH34" t="str">
            <v>34-UTTARANCHAL</v>
          </cell>
        </row>
        <row r="35">
          <cell r="BH35" t="str">
            <v>35-JHARKHAND</v>
          </cell>
        </row>
        <row r="36">
          <cell r="BH36" t="str">
            <v>99-FOREIGN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mployeesforum.in/" TargetMode="External" /><Relationship Id="rId2" Type="http://schemas.openxmlformats.org/officeDocument/2006/relationships/hyperlink" Target="http://www.employeesforum.in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O64"/>
  <sheetViews>
    <sheetView tabSelected="1" zoomScale="90" zoomScaleNormal="90" zoomScalePageLayoutView="0" workbookViewId="0" topLeftCell="A1">
      <selection activeCell="F11" sqref="F11"/>
    </sheetView>
  </sheetViews>
  <sheetFormatPr defaultColWidth="2.421875" defaultRowHeight="15" zeroHeight="1"/>
  <cols>
    <col min="1" max="1" width="15.7109375" style="1" customWidth="1"/>
    <col min="2" max="2" width="18.00390625" style="0" customWidth="1"/>
    <col min="3" max="3" width="15.57421875" style="0" customWidth="1"/>
    <col min="4" max="4" width="13.57421875" style="0" customWidth="1"/>
    <col min="5" max="5" width="7.8515625" style="0" customWidth="1"/>
    <col min="6" max="6" width="13.140625" style="0" customWidth="1"/>
    <col min="7" max="7" width="13.8515625" style="0" customWidth="1"/>
    <col min="8" max="8" width="17.421875" style="0" customWidth="1"/>
    <col min="9" max="9" width="0.42578125" style="0" customWidth="1"/>
    <col min="10" max="10" width="8.8515625" style="0" hidden="1" customWidth="1"/>
    <col min="11" max="11" width="14.57421875" style="0" hidden="1" customWidth="1"/>
    <col min="12" max="12" width="3.7109375" style="0" hidden="1" customWidth="1"/>
    <col min="13" max="15" width="0.42578125" style="0" hidden="1" customWidth="1"/>
    <col min="16" max="240" width="9.140625" style="0" hidden="1" customWidth="1"/>
    <col min="241" max="241" width="7.421875" style="0" hidden="1" customWidth="1"/>
    <col min="242" max="242" width="7.57421875" style="0" hidden="1" customWidth="1"/>
    <col min="243" max="243" width="6.8515625" style="0" hidden="1" customWidth="1"/>
    <col min="244" max="244" width="13.00390625" style="0" hidden="1" customWidth="1"/>
    <col min="245" max="245" width="5.57421875" style="0" hidden="1" customWidth="1"/>
    <col min="246" max="247" width="9.140625" style="0" hidden="1" customWidth="1"/>
    <col min="248" max="249" width="11.140625" style="0" hidden="1" customWidth="1"/>
    <col min="250" max="255" width="9.140625" style="0" hidden="1" customWidth="1"/>
  </cols>
  <sheetData>
    <row r="1" spans="1:9" ht="21.75" customHeight="1" thickBot="1">
      <c r="A1" s="80" t="s">
        <v>57</v>
      </c>
      <c r="B1" s="81"/>
      <c r="C1" s="81"/>
      <c r="D1" s="81"/>
      <c r="E1" s="81"/>
      <c r="F1" s="81"/>
      <c r="G1" s="81"/>
      <c r="H1" s="82"/>
      <c r="I1" s="39"/>
    </row>
    <row r="2" spans="1:9" ht="21.75" customHeight="1">
      <c r="A2" s="22" t="s">
        <v>0</v>
      </c>
      <c r="B2" s="85"/>
      <c r="C2" s="85"/>
      <c r="D2" s="113"/>
      <c r="E2" s="86" t="s">
        <v>60</v>
      </c>
      <c r="F2" s="87"/>
      <c r="G2" s="113"/>
      <c r="H2" s="24" t="s">
        <v>59</v>
      </c>
      <c r="I2" s="4"/>
    </row>
    <row r="3" spans="1:9" ht="21.75" customHeight="1">
      <c r="A3" s="25" t="s">
        <v>1</v>
      </c>
      <c r="B3" s="93"/>
      <c r="C3" s="93"/>
      <c r="D3" s="114"/>
      <c r="E3" s="67" t="s">
        <v>48</v>
      </c>
      <c r="F3" s="68"/>
      <c r="G3" s="114"/>
      <c r="H3" s="10"/>
      <c r="I3" s="5"/>
    </row>
    <row r="4" spans="1:10" ht="21" customHeight="1" thickBot="1">
      <c r="A4" s="34" t="s">
        <v>76</v>
      </c>
      <c r="B4" s="69"/>
      <c r="C4" s="69"/>
      <c r="D4" s="69"/>
      <c r="E4" s="69"/>
      <c r="F4" s="69"/>
      <c r="G4" s="69"/>
      <c r="H4" s="69"/>
      <c r="I4" s="6"/>
      <c r="J4">
        <f>LEFT(UPPER(""),5)</f>
      </c>
    </row>
    <row r="5" spans="1:241" ht="21.75" customHeight="1">
      <c r="A5" s="83" t="s">
        <v>2</v>
      </c>
      <c r="B5" s="84"/>
      <c r="C5" s="84"/>
      <c r="D5" s="84"/>
      <c r="E5" s="84"/>
      <c r="F5" s="84"/>
      <c r="G5" s="84"/>
      <c r="H5" s="40">
        <v>406424</v>
      </c>
      <c r="I5" s="41"/>
      <c r="IG5" t="s">
        <v>13</v>
      </c>
    </row>
    <row r="6" spans="1:241" ht="21.75" customHeight="1">
      <c r="A6" s="70" t="s">
        <v>52</v>
      </c>
      <c r="B6" s="71"/>
      <c r="C6" s="72" t="s">
        <v>78</v>
      </c>
      <c r="D6" s="72"/>
      <c r="E6" s="72"/>
      <c r="F6" s="7" t="s">
        <v>33</v>
      </c>
      <c r="G6" s="31">
        <v>0</v>
      </c>
      <c r="H6" s="3">
        <f>IF(F6=IG5,MAX(IF(MIN(G7:G9)&lt;=0,0,MIN(G7:G9)),G6),0)</f>
        <v>0</v>
      </c>
      <c r="I6" s="42"/>
      <c r="IG6" t="s">
        <v>33</v>
      </c>
    </row>
    <row r="7" spans="1:9" ht="15">
      <c r="A7" s="91" t="s">
        <v>3</v>
      </c>
      <c r="B7" s="47"/>
      <c r="C7" s="47"/>
      <c r="D7" s="47"/>
      <c r="E7" s="47"/>
      <c r="F7" s="8">
        <v>0</v>
      </c>
      <c r="G7" s="3">
        <f>IF($G$6&gt;0,0,F7)</f>
        <v>0</v>
      </c>
      <c r="H7" s="17"/>
      <c r="I7" s="42"/>
    </row>
    <row r="8" spans="1:9" ht="15">
      <c r="A8" s="91" t="s">
        <v>53</v>
      </c>
      <c r="B8" s="47"/>
      <c r="C8" s="47"/>
      <c r="D8" s="47"/>
      <c r="E8" s="47"/>
      <c r="F8" s="8">
        <v>0</v>
      </c>
      <c r="G8" s="3">
        <f>IF($G$6&gt;0,0,F8)</f>
        <v>0</v>
      </c>
      <c r="H8" s="17"/>
      <c r="I8" s="42"/>
    </row>
    <row r="9" spans="1:9" ht="15.75" customHeight="1">
      <c r="A9" s="89" t="s">
        <v>54</v>
      </c>
      <c r="B9" s="90"/>
      <c r="C9" s="90"/>
      <c r="D9" s="90"/>
      <c r="E9" s="90"/>
      <c r="F9" s="9">
        <v>0</v>
      </c>
      <c r="G9" s="3">
        <f>IF($G$6&gt;0,0,F9)</f>
        <v>0</v>
      </c>
      <c r="H9" s="29"/>
      <c r="I9" s="42"/>
    </row>
    <row r="10" spans="1:9" ht="18" customHeight="1">
      <c r="A10" s="70" t="s">
        <v>4</v>
      </c>
      <c r="B10" s="71"/>
      <c r="C10" s="71"/>
      <c r="D10" s="71"/>
      <c r="E10" s="71"/>
      <c r="F10" s="71"/>
      <c r="G10" s="71"/>
      <c r="H10" s="3">
        <f>H5-H6</f>
        <v>406424</v>
      </c>
      <c r="I10" s="42"/>
    </row>
    <row r="11" spans="1:9" ht="15">
      <c r="A11" s="75" t="s">
        <v>77</v>
      </c>
      <c r="B11" s="100"/>
      <c r="C11" s="100"/>
      <c r="D11" s="100"/>
      <c r="E11" s="100"/>
      <c r="F11" s="20">
        <v>0</v>
      </c>
      <c r="G11" s="3">
        <f>IF(F11&gt;150000,150000,F11)</f>
        <v>0</v>
      </c>
      <c r="H11" s="17">
        <f>-G11</f>
        <v>0</v>
      </c>
      <c r="I11" s="42"/>
    </row>
    <row r="12" spans="1:9" ht="18" customHeight="1">
      <c r="A12" s="55" t="s">
        <v>14</v>
      </c>
      <c r="B12" s="56"/>
      <c r="C12" s="56"/>
      <c r="D12" s="57"/>
      <c r="E12" s="72" t="s">
        <v>45</v>
      </c>
      <c r="F12" s="88"/>
      <c r="G12" s="27" t="s">
        <v>44</v>
      </c>
      <c r="H12" s="17"/>
      <c r="I12" s="42"/>
    </row>
    <row r="13" spans="1:9" ht="15">
      <c r="A13" s="110"/>
      <c r="B13" s="47" t="s">
        <v>32</v>
      </c>
      <c r="C13" s="47"/>
      <c r="D13" s="47"/>
      <c r="E13" s="73">
        <v>0</v>
      </c>
      <c r="F13" s="74"/>
      <c r="G13" s="17">
        <f>IF(E13&lt;10000,0,E13-10000)</f>
        <v>0</v>
      </c>
      <c r="H13" s="17"/>
      <c r="I13" s="42"/>
    </row>
    <row r="14" spans="1:9" ht="15">
      <c r="A14" s="111"/>
      <c r="B14" s="47" t="s">
        <v>75</v>
      </c>
      <c r="C14" s="47"/>
      <c r="D14" s="47"/>
      <c r="E14" s="73">
        <v>0</v>
      </c>
      <c r="F14" s="74"/>
      <c r="G14" s="17">
        <f>E14</f>
        <v>0</v>
      </c>
      <c r="H14" s="17"/>
      <c r="I14" s="42"/>
    </row>
    <row r="15" spans="1:9" ht="15">
      <c r="A15" s="111"/>
      <c r="B15" s="47" t="s">
        <v>15</v>
      </c>
      <c r="C15" s="47"/>
      <c r="D15" s="47"/>
      <c r="E15" s="73">
        <v>0</v>
      </c>
      <c r="F15" s="74"/>
      <c r="G15" s="17">
        <f>E15</f>
        <v>0</v>
      </c>
      <c r="H15" s="17"/>
      <c r="I15" s="42"/>
    </row>
    <row r="16" spans="1:9" ht="15">
      <c r="A16" s="111"/>
      <c r="B16" s="47" t="s">
        <v>16</v>
      </c>
      <c r="C16" s="47"/>
      <c r="D16" s="47"/>
      <c r="E16" s="73">
        <v>0</v>
      </c>
      <c r="F16" s="74"/>
      <c r="G16" s="17">
        <f>E16</f>
        <v>0</v>
      </c>
      <c r="H16" s="17"/>
      <c r="I16" s="42"/>
    </row>
    <row r="17" spans="1:9" ht="15">
      <c r="A17" s="111"/>
      <c r="B17" s="47" t="s">
        <v>17</v>
      </c>
      <c r="C17" s="47"/>
      <c r="D17" s="47"/>
      <c r="E17" s="73">
        <v>0</v>
      </c>
      <c r="F17" s="74"/>
      <c r="G17" s="17">
        <f>E17</f>
        <v>0</v>
      </c>
      <c r="H17" s="17"/>
      <c r="I17" s="42"/>
    </row>
    <row r="18" spans="1:9" ht="15">
      <c r="A18" s="112"/>
      <c r="B18" s="77" t="s">
        <v>18</v>
      </c>
      <c r="C18" s="78"/>
      <c r="D18" s="78"/>
      <c r="E18" s="78"/>
      <c r="F18" s="78"/>
      <c r="G18" s="79"/>
      <c r="H18" s="3">
        <f>SUM(G13:G17)</f>
        <v>0</v>
      </c>
      <c r="I18" s="42"/>
    </row>
    <row r="19" spans="1:9" ht="18" customHeight="1">
      <c r="A19" s="75" t="s">
        <v>19</v>
      </c>
      <c r="B19" s="76"/>
      <c r="C19" s="76"/>
      <c r="D19" s="76"/>
      <c r="E19" s="76"/>
      <c r="F19" s="76"/>
      <c r="G19" s="76"/>
      <c r="H19" s="3">
        <f>H10+H11+H18</f>
        <v>406424</v>
      </c>
      <c r="I19" s="42"/>
    </row>
    <row r="20" spans="1:9" ht="15">
      <c r="A20" s="75" t="s">
        <v>20</v>
      </c>
      <c r="B20" s="76"/>
      <c r="C20" s="76"/>
      <c r="D20" s="76"/>
      <c r="E20" s="76"/>
      <c r="F20" s="76"/>
      <c r="G20" s="76"/>
      <c r="H20" s="17"/>
      <c r="I20" s="42"/>
    </row>
    <row r="21" spans="1:9" ht="15">
      <c r="A21" s="97"/>
      <c r="B21" s="103" t="s">
        <v>71</v>
      </c>
      <c r="C21" s="104"/>
      <c r="D21" s="104"/>
      <c r="E21" s="105"/>
      <c r="F21" s="21" t="s">
        <v>12</v>
      </c>
      <c r="G21" s="21" t="s">
        <v>29</v>
      </c>
      <c r="H21" s="17"/>
      <c r="I21" s="42"/>
    </row>
    <row r="22" spans="1:9" ht="15">
      <c r="A22" s="97"/>
      <c r="B22" s="47" t="s">
        <v>21</v>
      </c>
      <c r="C22" s="94"/>
      <c r="D22" s="94"/>
      <c r="E22" s="94"/>
      <c r="F22" s="12">
        <v>0</v>
      </c>
      <c r="G22" s="106"/>
      <c r="H22" s="17"/>
      <c r="I22" s="42"/>
    </row>
    <row r="23" spans="1:9" ht="15">
      <c r="A23" s="97"/>
      <c r="B23" s="47" t="s">
        <v>43</v>
      </c>
      <c r="C23" s="109"/>
      <c r="D23" s="109"/>
      <c r="E23" s="109"/>
      <c r="F23" s="12">
        <v>0</v>
      </c>
      <c r="G23" s="107"/>
      <c r="H23" s="17"/>
      <c r="I23" s="42"/>
    </row>
    <row r="24" spans="1:9" ht="15">
      <c r="A24" s="97"/>
      <c r="B24" s="47" t="s">
        <v>38</v>
      </c>
      <c r="C24" s="94"/>
      <c r="D24" s="94"/>
      <c r="E24" s="94"/>
      <c r="F24" s="12">
        <v>0</v>
      </c>
      <c r="G24" s="107"/>
      <c r="H24" s="17"/>
      <c r="I24" s="42"/>
    </row>
    <row r="25" spans="1:9" ht="15">
      <c r="A25" s="97"/>
      <c r="B25" s="47" t="s">
        <v>39</v>
      </c>
      <c r="C25" s="94"/>
      <c r="D25" s="94"/>
      <c r="E25" s="94"/>
      <c r="F25" s="12">
        <v>0</v>
      </c>
      <c r="G25" s="107"/>
      <c r="H25" s="17"/>
      <c r="I25" s="42"/>
    </row>
    <row r="26" spans="1:9" ht="15">
      <c r="A26" s="97"/>
      <c r="B26" s="47" t="s">
        <v>40</v>
      </c>
      <c r="C26" s="94"/>
      <c r="D26" s="94"/>
      <c r="E26" s="94"/>
      <c r="F26" s="12">
        <v>0</v>
      </c>
      <c r="G26" s="107"/>
      <c r="H26" s="17"/>
      <c r="I26" s="42"/>
    </row>
    <row r="27" spans="1:9" ht="15">
      <c r="A27" s="97"/>
      <c r="B27" s="47" t="s">
        <v>55</v>
      </c>
      <c r="C27" s="94"/>
      <c r="D27" s="94"/>
      <c r="E27" s="94"/>
      <c r="F27" s="12">
        <v>0</v>
      </c>
      <c r="G27" s="107"/>
      <c r="H27" s="17"/>
      <c r="I27" s="42"/>
    </row>
    <row r="28" spans="1:9" ht="15">
      <c r="A28" s="97"/>
      <c r="B28" s="47" t="s">
        <v>41</v>
      </c>
      <c r="C28" s="94"/>
      <c r="D28" s="94"/>
      <c r="E28" s="94"/>
      <c r="F28" s="12">
        <v>0</v>
      </c>
      <c r="G28" s="107"/>
      <c r="H28" s="17"/>
      <c r="I28" s="42"/>
    </row>
    <row r="29" spans="1:9" ht="15">
      <c r="A29" s="97"/>
      <c r="B29" s="47" t="s">
        <v>42</v>
      </c>
      <c r="C29" s="94"/>
      <c r="D29" s="94"/>
      <c r="E29" s="94"/>
      <c r="F29" s="12">
        <v>0</v>
      </c>
      <c r="G29" s="107"/>
      <c r="H29" s="17"/>
      <c r="I29" s="42"/>
    </row>
    <row r="30" spans="1:9" ht="15">
      <c r="A30" s="97"/>
      <c r="B30" s="47" t="s">
        <v>61</v>
      </c>
      <c r="C30" s="94"/>
      <c r="D30" s="94"/>
      <c r="E30" s="94"/>
      <c r="F30" s="12">
        <v>0</v>
      </c>
      <c r="G30" s="108"/>
      <c r="H30" s="17"/>
      <c r="I30" s="42"/>
    </row>
    <row r="31" spans="1:9" ht="15">
      <c r="A31" s="97"/>
      <c r="B31" s="58" t="s">
        <v>62</v>
      </c>
      <c r="C31" s="56"/>
      <c r="D31" s="56"/>
      <c r="E31" s="57"/>
      <c r="F31" s="32">
        <f>SUM(F22:G30)</f>
        <v>0</v>
      </c>
      <c r="G31" s="14">
        <f>IF(F31&gt;100000,100000,F31)</f>
        <v>0</v>
      </c>
      <c r="H31" s="17"/>
      <c r="I31" s="42"/>
    </row>
    <row r="32" spans="1:9" ht="15">
      <c r="A32" s="97"/>
      <c r="B32" s="61" t="s">
        <v>22</v>
      </c>
      <c r="C32" s="62"/>
      <c r="D32" s="62"/>
      <c r="E32" s="63"/>
      <c r="F32" s="12">
        <v>0</v>
      </c>
      <c r="G32" s="13">
        <f>IF(F32&gt;15000,15000,F32)</f>
        <v>0</v>
      </c>
      <c r="H32" s="17"/>
      <c r="I32" s="42"/>
    </row>
    <row r="33" spans="1:9" ht="15">
      <c r="A33" s="97"/>
      <c r="B33" s="64" t="s">
        <v>27</v>
      </c>
      <c r="C33" s="65"/>
      <c r="D33" s="65"/>
      <c r="E33" s="66"/>
      <c r="F33" s="12">
        <v>0</v>
      </c>
      <c r="G33" s="13">
        <f>IF(F33&gt;50000,50000,F33)</f>
        <v>0</v>
      </c>
      <c r="H33" s="17"/>
      <c r="I33" s="42"/>
    </row>
    <row r="34" spans="1:9" ht="15">
      <c r="A34" s="97"/>
      <c r="B34" s="64" t="s">
        <v>26</v>
      </c>
      <c r="C34" s="65"/>
      <c r="D34" s="65"/>
      <c r="E34" s="66"/>
      <c r="F34" s="12">
        <v>0</v>
      </c>
      <c r="G34" s="13">
        <f>IF(F34&gt;40000,40000,F34)</f>
        <v>0</v>
      </c>
      <c r="H34" s="17"/>
      <c r="I34" s="42"/>
    </row>
    <row r="35" spans="1:9" ht="15">
      <c r="A35" s="97"/>
      <c r="B35" s="64" t="s">
        <v>25</v>
      </c>
      <c r="C35" s="65"/>
      <c r="D35" s="65"/>
      <c r="E35" s="66"/>
      <c r="F35" s="12">
        <v>0</v>
      </c>
      <c r="G35" s="13">
        <f>IF(F35&gt;50000,50000,F35)</f>
        <v>0</v>
      </c>
      <c r="H35" s="17"/>
      <c r="I35" s="42"/>
    </row>
    <row r="36" spans="1:11" ht="15">
      <c r="A36" s="97"/>
      <c r="B36" s="64" t="s">
        <v>24</v>
      </c>
      <c r="C36" s="65"/>
      <c r="D36" s="65"/>
      <c r="E36" s="66"/>
      <c r="F36" s="12">
        <v>0</v>
      </c>
      <c r="G36" s="13">
        <f>F36*50%</f>
        <v>0</v>
      </c>
      <c r="H36" s="17"/>
      <c r="I36" s="42"/>
      <c r="K36" t="s">
        <v>48</v>
      </c>
    </row>
    <row r="37" spans="1:11" ht="15">
      <c r="A37" s="97"/>
      <c r="B37" s="64" t="s">
        <v>23</v>
      </c>
      <c r="C37" s="65"/>
      <c r="D37" s="65"/>
      <c r="E37" s="66"/>
      <c r="F37" s="12">
        <v>0</v>
      </c>
      <c r="G37" s="13">
        <f>F37</f>
        <v>0</v>
      </c>
      <c r="H37" s="17"/>
      <c r="I37" s="42"/>
      <c r="K37" t="s">
        <v>49</v>
      </c>
    </row>
    <row r="38" spans="1:11" ht="13.5" customHeight="1">
      <c r="A38" s="97"/>
      <c r="B38" s="64" t="s">
        <v>72</v>
      </c>
      <c r="C38" s="65"/>
      <c r="D38" s="65"/>
      <c r="E38" s="11" t="s">
        <v>33</v>
      </c>
      <c r="F38" s="12">
        <v>150000</v>
      </c>
      <c r="G38" s="13">
        <f>IF(E38="YES",IF($F$38&gt;100000,100000,F38),0)</f>
        <v>0</v>
      </c>
      <c r="H38" s="17"/>
      <c r="I38" s="42"/>
      <c r="K38" t="s">
        <v>73</v>
      </c>
    </row>
    <row r="39" spans="1:11" ht="15">
      <c r="A39" s="97"/>
      <c r="B39" s="64" t="s">
        <v>28</v>
      </c>
      <c r="C39" s="65"/>
      <c r="D39" s="65"/>
      <c r="E39" s="66"/>
      <c r="F39" s="12">
        <v>0</v>
      </c>
      <c r="G39" s="12">
        <v>0</v>
      </c>
      <c r="H39" s="17"/>
      <c r="I39" s="42"/>
      <c r="K39" t="s">
        <v>50</v>
      </c>
    </row>
    <row r="40" spans="1:11" ht="15">
      <c r="A40" s="97"/>
      <c r="B40" s="58" t="s">
        <v>30</v>
      </c>
      <c r="C40" s="56"/>
      <c r="D40" s="56"/>
      <c r="E40" s="57"/>
      <c r="F40" s="15">
        <f>F31+SUM(F32:F39)</f>
        <v>150000</v>
      </c>
      <c r="G40" s="15">
        <f>G31+SUM(G32:G39)</f>
        <v>0</v>
      </c>
      <c r="H40" s="16">
        <f>G40</f>
        <v>0</v>
      </c>
      <c r="I40" s="42"/>
      <c r="K40" t="s">
        <v>58</v>
      </c>
    </row>
    <row r="41" spans="1:9" ht="19.5" customHeight="1">
      <c r="A41" s="75" t="s">
        <v>63</v>
      </c>
      <c r="B41" s="76"/>
      <c r="C41" s="76"/>
      <c r="D41" s="76"/>
      <c r="E41" s="76"/>
      <c r="F41" s="76"/>
      <c r="G41" s="76"/>
      <c r="H41" s="3">
        <f>H19-H40</f>
        <v>406424</v>
      </c>
      <c r="I41" s="42"/>
    </row>
    <row r="42" spans="1:249" ht="15">
      <c r="A42" s="75" t="s">
        <v>11</v>
      </c>
      <c r="B42" s="76"/>
      <c r="C42" s="76"/>
      <c r="D42" s="76"/>
      <c r="E42" s="76"/>
      <c r="F42" s="76"/>
      <c r="G42" s="76"/>
      <c r="H42" s="3">
        <f>ROUND(H41,-1)</f>
        <v>406420</v>
      </c>
      <c r="I42" s="42"/>
      <c r="IN42" t="s">
        <v>36</v>
      </c>
      <c r="IO42" t="s">
        <v>37</v>
      </c>
    </row>
    <row r="43" spans="1:249" ht="15">
      <c r="A43" s="98" t="s">
        <v>5</v>
      </c>
      <c r="B43" s="99"/>
      <c r="C43" s="99"/>
      <c r="D43" s="99"/>
      <c r="E43" s="99"/>
      <c r="F43" s="99"/>
      <c r="G43" s="99"/>
      <c r="H43" s="17"/>
      <c r="I43" s="42"/>
      <c r="IG43">
        <f>IF(500000&lt;H42&gt;200000,IF(OR(E3=K36,(E3=K37)),(H42-200000)*0.1,IF(E3=K39,(H42-250000)*0.1,(H42-500000)*0.1)))</f>
        <v>20642</v>
      </c>
      <c r="IN43">
        <v>200000</v>
      </c>
      <c r="IO43">
        <v>200000</v>
      </c>
    </row>
    <row r="44" spans="1:249" ht="15">
      <c r="A44" s="91" t="s">
        <v>47</v>
      </c>
      <c r="B44" s="47"/>
      <c r="C44" s="47"/>
      <c r="D44" s="47"/>
      <c r="E44" s="47"/>
      <c r="F44" s="47"/>
      <c r="G44" s="47"/>
      <c r="H44" s="18" t="s">
        <v>10</v>
      </c>
      <c r="I44" s="42"/>
      <c r="IG44">
        <f>IF(1000000&lt;H42&gt;500000,IF(OR(E3=K36,(E3=K37)),(H42-500000)*0.2,IF(E3=K39,(H42-500000)*0.2,(H42-500000)*0.2)))</f>
        <v>-18716</v>
      </c>
      <c r="IM44" t="e">
        <f>VLOOKUP(#REF!,#REF!,3,0)</f>
        <v>#REF!</v>
      </c>
      <c r="IN44" t="e">
        <f>IN43/4*$IM$44</f>
        <v>#REF!</v>
      </c>
      <c r="IO44" t="e">
        <f>IO43/4*$IM$44</f>
        <v>#REF!</v>
      </c>
    </row>
    <row r="45" spans="1:249" ht="15">
      <c r="A45" s="91" t="s">
        <v>34</v>
      </c>
      <c r="B45" s="47"/>
      <c r="C45" s="47"/>
      <c r="D45" s="47"/>
      <c r="E45" s="47"/>
      <c r="F45" s="47"/>
      <c r="G45" s="47"/>
      <c r="H45" s="17">
        <f>IF(H42&gt;500000,IF(OR(E3=K36,(E3=K37)),30000,IF(E3=K39,25000,0)),IF(OR(E3=K36,(E3=K37)),MAX(H42-200000,0)*0.1,IF(E3=K39,MAX(H42-250000,0)*0.1,MAX(H42-500000,0)*0.1)))</f>
        <v>20642</v>
      </c>
      <c r="I45" s="42"/>
      <c r="IG45">
        <f>IF(H42&gt;1000000,IF(OR(E3=K36,(E3=K37)),(H42-1000000)*0.3,IF(E3=K39,(H42-1000000)*0.3,(H42-1000000)*0.3)),0)</f>
        <v>0</v>
      </c>
      <c r="IN45" s="2" t="e">
        <f>$H$42-IN44</f>
        <v>#REF!</v>
      </c>
      <c r="IO45" s="2" t="e">
        <f>$H$42-IO44</f>
        <v>#REF!</v>
      </c>
    </row>
    <row r="46" spans="1:249" ht="14.25">
      <c r="A46" s="91" t="s">
        <v>35</v>
      </c>
      <c r="B46" s="47"/>
      <c r="C46" s="47"/>
      <c r="D46" s="47"/>
      <c r="E46" s="47"/>
      <c r="F46" s="47"/>
      <c r="G46" s="47"/>
      <c r="H46" s="17">
        <f>IF(H42&gt;1000000,IF(OR(E3=K36,(E3=K37)),100000,IF(E3=K39,100000,100000)),IF(OR(E3=K36,(E3=K37)),MAX(H42-500000,0)*0.2,IF(E3=K39,MAX(H42-500000,0)*0.2,MAX(H42-500000,0)*0.2)))</f>
        <v>0</v>
      </c>
      <c r="I46" s="42"/>
      <c r="IN46" t="e">
        <f>IF($IM$44&lt;&gt;4,IF(IN45&gt;0,IN45*10/100,0),0)</f>
        <v>#REF!</v>
      </c>
      <c r="IO46" t="e">
        <f>IF($IM$44&lt;&gt;4,IF(IO45&gt;0,IO45*10/100,0),0)</f>
        <v>#REF!</v>
      </c>
    </row>
    <row r="47" spans="1:244" ht="14.25">
      <c r="A47" s="91" t="s">
        <v>56</v>
      </c>
      <c r="B47" s="47"/>
      <c r="C47" s="47"/>
      <c r="D47" s="47"/>
      <c r="E47" s="47"/>
      <c r="F47" s="47"/>
      <c r="G47" s="47"/>
      <c r="H47" s="17">
        <f>IF(H42&gt;1000000,IF(OR(E3=K36,(E3=K37)),(H42-1000000)*0.3,IF(E3=K39,(H42-1000000)*0.3,(H42-1000000)*0.3)),0)</f>
        <v>0</v>
      </c>
      <c r="I47" s="42"/>
      <c r="IJ47">
        <v>2830003</v>
      </c>
    </row>
    <row r="48" spans="1:244" ht="14.25">
      <c r="A48" s="95" t="s">
        <v>6</v>
      </c>
      <c r="B48" s="96"/>
      <c r="C48" s="96"/>
      <c r="D48" s="96"/>
      <c r="E48" s="96"/>
      <c r="F48" s="96"/>
      <c r="G48" s="96"/>
      <c r="H48" s="3">
        <f>ROUNDUP(SUM(H45:H47),0)</f>
        <v>20642</v>
      </c>
      <c r="I48" s="43"/>
      <c r="IJ48">
        <v>-10</v>
      </c>
    </row>
    <row r="49" spans="1:244" ht="14.25">
      <c r="A49" s="95" t="s">
        <v>51</v>
      </c>
      <c r="B49" s="96"/>
      <c r="C49" s="96"/>
      <c r="D49" s="96"/>
      <c r="E49" s="96"/>
      <c r="F49" s="96"/>
      <c r="G49" s="96"/>
      <c r="H49" s="17">
        <f>MIN(IF(H42&gt;10000000,H48*10%,0),ABS(H42-10000000)-ABS(H42-10000000)*30%)</f>
        <v>0</v>
      </c>
      <c r="I49" s="44"/>
      <c r="IJ49">
        <f>SUM(IJ47:IJ48)</f>
        <v>2829993</v>
      </c>
    </row>
    <row r="50" spans="1:9" ht="14.25">
      <c r="A50" s="95" t="s">
        <v>74</v>
      </c>
      <c r="B50" s="96"/>
      <c r="C50" s="96"/>
      <c r="D50" s="96"/>
      <c r="E50" s="96"/>
      <c r="F50" s="96"/>
      <c r="G50" s="96"/>
      <c r="H50" s="17">
        <f>IF(E3=K38,0,IF(H42&gt;500000,0,IF(H48=0,0,MIN(H48,2000))))</f>
        <v>2000</v>
      </c>
      <c r="I50" s="42"/>
    </row>
    <row r="51" spans="1:9" ht="14.25">
      <c r="A51" s="95" t="s">
        <v>64</v>
      </c>
      <c r="B51" s="96"/>
      <c r="C51" s="96"/>
      <c r="D51" s="96"/>
      <c r="E51" s="96"/>
      <c r="F51" s="96"/>
      <c r="G51" s="96"/>
      <c r="H51" s="17">
        <f>ROUND(SUM(H48,H49,-H50)*3%,0)</f>
        <v>559</v>
      </c>
      <c r="I51" s="42"/>
    </row>
    <row r="52" spans="1:9" ht="14.25">
      <c r="A52" s="95" t="s">
        <v>65</v>
      </c>
      <c r="B52" s="96"/>
      <c r="C52" s="96"/>
      <c r="D52" s="96"/>
      <c r="E52" s="96"/>
      <c r="F52" s="96"/>
      <c r="G52" s="96"/>
      <c r="H52" s="19">
        <f>SUM(H48,H49,-H50,H51)</f>
        <v>19201</v>
      </c>
      <c r="I52" s="42"/>
    </row>
    <row r="53" spans="1:9" ht="14.25">
      <c r="A53" s="95" t="s">
        <v>66</v>
      </c>
      <c r="B53" s="96"/>
      <c r="C53" s="96"/>
      <c r="D53" s="96"/>
      <c r="E53" s="96"/>
      <c r="F53" s="96"/>
      <c r="G53" s="96"/>
      <c r="H53" s="17">
        <v>0</v>
      </c>
      <c r="I53" s="42"/>
    </row>
    <row r="54" spans="1:9" ht="14.25">
      <c r="A54" s="95" t="s">
        <v>67</v>
      </c>
      <c r="B54" s="96"/>
      <c r="C54" s="96"/>
      <c r="D54" s="96"/>
      <c r="E54" s="96"/>
      <c r="F54" s="96"/>
      <c r="G54" s="96"/>
      <c r="H54" s="20">
        <v>0</v>
      </c>
      <c r="I54" s="42"/>
    </row>
    <row r="55" spans="1:9" ht="14.25">
      <c r="A55" s="95" t="s">
        <v>68</v>
      </c>
      <c r="B55" s="96"/>
      <c r="C55" s="96"/>
      <c r="D55" s="96"/>
      <c r="E55" s="96"/>
      <c r="F55" s="96"/>
      <c r="G55" s="96"/>
      <c r="H55" s="3">
        <f>H52-H53-H54</f>
        <v>19201</v>
      </c>
      <c r="I55" s="42"/>
    </row>
    <row r="56" spans="1:9" ht="17.25" customHeight="1" thickBot="1">
      <c r="A56" s="59" t="s">
        <v>70</v>
      </c>
      <c r="B56" s="60"/>
      <c r="C56" s="60"/>
      <c r="D56" s="60"/>
      <c r="E56" s="60"/>
      <c r="F56" s="60"/>
      <c r="G56" s="35">
        <v>300</v>
      </c>
      <c r="H56" s="45" t="s">
        <v>69</v>
      </c>
      <c r="I56" s="6"/>
    </row>
    <row r="57" spans="1:9" ht="29.25" customHeight="1">
      <c r="A57" s="53"/>
      <c r="B57" s="54"/>
      <c r="C57" s="23"/>
      <c r="D57" s="23"/>
      <c r="E57" s="48"/>
      <c r="F57" s="48"/>
      <c r="G57" s="48"/>
      <c r="H57" s="48"/>
      <c r="I57" s="41"/>
    </row>
    <row r="58" spans="1:9" ht="14.25">
      <c r="A58" s="36" t="s">
        <v>7</v>
      </c>
      <c r="B58" s="33"/>
      <c r="C58" s="26"/>
      <c r="D58" s="26"/>
      <c r="E58" s="92" t="s">
        <v>8</v>
      </c>
      <c r="F58" s="92"/>
      <c r="G58" s="92"/>
      <c r="H58" s="92"/>
      <c r="I58" s="42"/>
    </row>
    <row r="59" spans="1:9" ht="14.25">
      <c r="A59" s="37"/>
      <c r="B59" s="26"/>
      <c r="C59" s="26"/>
      <c r="D59" s="26"/>
      <c r="E59" s="47" t="s">
        <v>0</v>
      </c>
      <c r="F59" s="47"/>
      <c r="G59" s="46">
        <f>B2</f>
        <v>0</v>
      </c>
      <c r="H59" s="46"/>
      <c r="I59" s="42"/>
    </row>
    <row r="60" spans="1:9" ht="14.25">
      <c r="A60" s="37"/>
      <c r="B60" s="26"/>
      <c r="C60" s="26"/>
      <c r="D60" s="26"/>
      <c r="E60" s="47" t="s">
        <v>1</v>
      </c>
      <c r="F60" s="47"/>
      <c r="G60" s="46">
        <f>B3</f>
        <v>0</v>
      </c>
      <c r="H60" s="46"/>
      <c r="I60" s="42"/>
    </row>
    <row r="61" spans="1:9" ht="14.25">
      <c r="A61" s="37"/>
      <c r="B61" s="26"/>
      <c r="C61" s="26"/>
      <c r="D61" s="26"/>
      <c r="E61" s="28" t="s">
        <v>9</v>
      </c>
      <c r="F61" s="52">
        <f>B4</f>
        <v>0</v>
      </c>
      <c r="G61" s="52"/>
      <c r="H61" s="52"/>
      <c r="I61" s="42"/>
    </row>
    <row r="62" spans="1:9" ht="15" thickBot="1">
      <c r="A62" s="49" t="s">
        <v>31</v>
      </c>
      <c r="B62" s="50"/>
      <c r="C62" s="51"/>
      <c r="D62" s="38"/>
      <c r="E62" s="38"/>
      <c r="F62" s="38"/>
      <c r="G62" s="38"/>
      <c r="H62" s="38"/>
      <c r="I62" s="6"/>
    </row>
    <row r="63" spans="1:8" ht="14.25">
      <c r="A63" s="101" t="s">
        <v>46</v>
      </c>
      <c r="B63" s="102"/>
      <c r="C63" s="102"/>
      <c r="D63" s="102"/>
      <c r="E63" s="102"/>
      <c r="F63" s="30"/>
      <c r="G63" s="30"/>
      <c r="H63" s="30"/>
    </row>
    <row r="64" spans="1:8" ht="14.25">
      <c r="A64" s="26"/>
      <c r="B64" s="30"/>
      <c r="C64" s="30"/>
      <c r="D64" s="30"/>
      <c r="E64" s="30"/>
      <c r="F64" s="30"/>
      <c r="G64" s="30"/>
      <c r="H64" s="30"/>
    </row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</sheetData>
  <sheetProtection password="ECF2" sheet="1" formatCells="0" formatColumns="0" formatRows="0" selectLockedCells="1"/>
  <mergeCells count="80">
    <mergeCell ref="A13:A18"/>
    <mergeCell ref="D2:D3"/>
    <mergeCell ref="G2:G3"/>
    <mergeCell ref="B14:D14"/>
    <mergeCell ref="B15:D15"/>
    <mergeCell ref="B16:D16"/>
    <mergeCell ref="B17:D17"/>
    <mergeCell ref="B29:E29"/>
    <mergeCell ref="A46:G46"/>
    <mergeCell ref="A41:G41"/>
    <mergeCell ref="A42:G42"/>
    <mergeCell ref="B23:E23"/>
    <mergeCell ref="G22:G30"/>
    <mergeCell ref="A8:E8"/>
    <mergeCell ref="A11:E11"/>
    <mergeCell ref="A63:E63"/>
    <mergeCell ref="A51:G51"/>
    <mergeCell ref="A52:G52"/>
    <mergeCell ref="A53:G53"/>
    <mergeCell ref="A54:G54"/>
    <mergeCell ref="B21:E21"/>
    <mergeCell ref="A50:G50"/>
    <mergeCell ref="B13:D13"/>
    <mergeCell ref="A47:G47"/>
    <mergeCell ref="A48:G48"/>
    <mergeCell ref="A49:G49"/>
    <mergeCell ref="A21:A40"/>
    <mergeCell ref="A55:G55"/>
    <mergeCell ref="B27:E27"/>
    <mergeCell ref="B22:E22"/>
    <mergeCell ref="B24:E24"/>
    <mergeCell ref="A45:G45"/>
    <mergeCell ref="A43:G43"/>
    <mergeCell ref="B38:D38"/>
    <mergeCell ref="E58:H58"/>
    <mergeCell ref="B3:C3"/>
    <mergeCell ref="B30:E30"/>
    <mergeCell ref="A44:G44"/>
    <mergeCell ref="B28:E28"/>
    <mergeCell ref="B25:E25"/>
    <mergeCell ref="B26:E26"/>
    <mergeCell ref="A10:G10"/>
    <mergeCell ref="A20:G20"/>
    <mergeCell ref="B18:G18"/>
    <mergeCell ref="A1:H1"/>
    <mergeCell ref="A5:G5"/>
    <mergeCell ref="B2:C2"/>
    <mergeCell ref="E2:F2"/>
    <mergeCell ref="E12:F12"/>
    <mergeCell ref="A19:G19"/>
    <mergeCell ref="A9:E9"/>
    <mergeCell ref="A7:E7"/>
    <mergeCell ref="E3:F3"/>
    <mergeCell ref="B4:H4"/>
    <mergeCell ref="A6:B6"/>
    <mergeCell ref="C6:E6"/>
    <mergeCell ref="B40:E40"/>
    <mergeCell ref="E13:F13"/>
    <mergeCell ref="E14:F14"/>
    <mergeCell ref="E15:F15"/>
    <mergeCell ref="E16:F16"/>
    <mergeCell ref="E17:F17"/>
    <mergeCell ref="A12:D12"/>
    <mergeCell ref="B31:E31"/>
    <mergeCell ref="A56:F56"/>
    <mergeCell ref="B32:E32"/>
    <mergeCell ref="B33:E33"/>
    <mergeCell ref="B35:E35"/>
    <mergeCell ref="B36:E36"/>
    <mergeCell ref="B34:E34"/>
    <mergeCell ref="B37:E37"/>
    <mergeCell ref="B39:E39"/>
    <mergeCell ref="G59:H59"/>
    <mergeCell ref="G60:H60"/>
    <mergeCell ref="E59:F59"/>
    <mergeCell ref="E60:F60"/>
    <mergeCell ref="E57:H57"/>
    <mergeCell ref="A62:C62"/>
    <mergeCell ref="F61:H61"/>
    <mergeCell ref="A57:B57"/>
  </mergeCells>
  <conditionalFormatting sqref="H3">
    <cfRule type="expression" priority="2" dxfId="0" stopIfTrue="1">
      <formula>CONCATENATE(LEFT(UPPER(H3),5),MID((H3),6,4),RIGHT(UPPER(H3),1))</formula>
    </cfRule>
  </conditionalFormatting>
  <dataValidations count="4">
    <dataValidation type="list" allowBlank="1" showInputMessage="1" showErrorMessage="1" promptTitle="SELECT VALUE FROM LIST" sqref="E38 F6">
      <formula1>$IG$5:$IG$6</formula1>
    </dataValidation>
    <dataValidation type="textLength" operator="equal" allowBlank="1" showInputMessage="1" showErrorMessage="1" prompt="ENTER VALUE IN CAPITAL LETTERS ONLY" sqref="I3">
      <formula1>10</formula1>
    </dataValidation>
    <dataValidation type="list" allowBlank="1" showInputMessage="1" showErrorMessage="1" sqref="E3:F3">
      <formula1>$K$36:$K$40</formula1>
    </dataValidation>
    <dataValidation type="textLength" operator="equal" allowBlank="1" showInputMessage="1" showErrorMessage="1" prompt="ENTER VALID VALUE IN CAPITAL LETTERS ONLY" sqref="H3">
      <formula1>10</formula1>
    </dataValidation>
  </dataValidations>
  <hyperlinks>
    <hyperlink ref="A63" r:id="rId1" display="http://www.employeesforum.in"/>
    <hyperlink ref="A63:E63" r:id="rId2" display="http://www.employeesforum.in"/>
  </hyperlinks>
  <printOptions/>
  <pageMargins left="0.9448818897637796" right="0.1968503937007874" top="0" bottom="0.11811023622047245" header="0" footer="0"/>
  <pageSetup horizontalDpi="300" verticalDpi="300" orientation="portrait" scale="77" r:id="rId5"/>
  <ignoredErrors>
    <ignoredError sqref="G34" formula="1"/>
  </ignoredError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YADU</dc:creator>
  <cp:keywords/>
  <dc:description/>
  <cp:lastModifiedBy>SAKHU-RIYA</cp:lastModifiedBy>
  <cp:lastPrinted>2013-03-27T11:44:14Z</cp:lastPrinted>
  <dcterms:created xsi:type="dcterms:W3CDTF">2010-02-02T01:01:53Z</dcterms:created>
  <dcterms:modified xsi:type="dcterms:W3CDTF">2013-03-27T11:44:41Z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